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Enquist(Ridspor\Downloads\"/>
    </mc:Choice>
  </mc:AlternateContent>
  <xr:revisionPtr revIDLastSave="0" documentId="8_{829657C1-9562-4DA7-A39E-F2365E4E52BD}" xr6:coauthVersionLast="47" xr6:coauthVersionMax="47" xr10:uidLastSave="{00000000-0000-0000-0000-000000000000}"/>
  <bookViews>
    <workbookView xWindow="-108" yWindow="-108" windowWidth="23256" windowHeight="13896" firstSheet="4" activeTab="7" xr2:uid="{00000000-000D-0000-FFFF-FFFF00000000}"/>
  </bookViews>
  <sheets>
    <sheet name="Hoppning häst" sheetId="5" r:id="rId1"/>
    <sheet name="Hoppning ponny" sheetId="4" r:id="rId2"/>
    <sheet name="Dressyr Häst" sheetId="7" r:id="rId3"/>
    <sheet name="Dressyr ponny" sheetId="6" r:id="rId4"/>
    <sheet name="WE Senior" sheetId="8" r:id="rId5"/>
    <sheet name="WE Junior" sheetId="9" r:id="rId6"/>
    <sheet name="Sportkörning Senior" sheetId="10" r:id="rId7"/>
    <sheet name="Sportkörning Junior" sheetId="11" r:id="rId8"/>
    <sheet name="Fälttävlan Häst" sheetId="12" r:id="rId9"/>
    <sheet name="Fälttävlan Ponny" sheetId="13" r:id="rId10"/>
  </sheets>
  <definedNames>
    <definedName name="_xlnm._FilterDatabase" localSheetId="2" hidden="1">'Dressyr Häst'!$A$6:$AC$6</definedName>
    <definedName name="_xlnm._FilterDatabase" localSheetId="0" hidden="1">'Hoppning häst'!$B$6:$AA$83</definedName>
    <definedName name="_xlnm._FilterDatabase" localSheetId="1" hidden="1">'Hoppning ponny'!$B$78:$Y$82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" i="9" l="1"/>
  <c r="K5" i="9"/>
  <c r="K6" i="9"/>
  <c r="K7" i="9"/>
  <c r="K8" i="9"/>
  <c r="O6" i="10"/>
  <c r="O5" i="10"/>
  <c r="E7" i="10"/>
  <c r="O7" i="10" s="1"/>
  <c r="O9" i="10"/>
  <c r="Y36" i="4"/>
  <c r="R27" i="4"/>
  <c r="Y27" i="4" s="1"/>
  <c r="R81" i="4"/>
  <c r="Y89" i="4"/>
  <c r="Y35" i="4"/>
  <c r="Y69" i="4"/>
  <c r="T10" i="5"/>
  <c r="AA33" i="5"/>
  <c r="AA47" i="5"/>
  <c r="Y22" i="4"/>
  <c r="Y40" i="4"/>
  <c r="Y41" i="4"/>
  <c r="Y42" i="4"/>
  <c r="Y43" i="4"/>
  <c r="Y44" i="4"/>
  <c r="Y45" i="4"/>
  <c r="Y46" i="4"/>
  <c r="Y47" i="4"/>
  <c r="Y48" i="4"/>
  <c r="Y49" i="4"/>
  <c r="Y50" i="4"/>
  <c r="Y51" i="4"/>
  <c r="S7" i="5"/>
  <c r="S18" i="5"/>
  <c r="AA18" i="5" s="1"/>
  <c r="S10" i="5"/>
  <c r="AA66" i="5"/>
  <c r="AA45" i="5"/>
  <c r="Q7" i="4"/>
  <c r="Q58" i="4"/>
  <c r="Y58" i="4" s="1"/>
  <c r="Y87" i="4"/>
  <c r="Q26" i="4"/>
  <c r="Y26" i="4" s="1"/>
  <c r="Q80" i="4"/>
  <c r="Y39" i="4"/>
  <c r="Q57" i="4"/>
  <c r="E10" i="7"/>
  <c r="Z10" i="7" s="1"/>
  <c r="O8" i="10"/>
  <c r="F5" i="9"/>
  <c r="P56" i="4"/>
  <c r="Y56" i="4" s="1"/>
  <c r="P61" i="4"/>
  <c r="Y61" i="4" s="1"/>
  <c r="Y71" i="4"/>
  <c r="Y74" i="4"/>
  <c r="Y24" i="4"/>
  <c r="L15" i="4"/>
  <c r="Y15" i="4" s="1"/>
  <c r="L82" i="4"/>
  <c r="L8" i="4"/>
  <c r="L7" i="4"/>
  <c r="Y72" i="4"/>
  <c r="Y63" i="4"/>
  <c r="Y65" i="4"/>
  <c r="Y64" i="4"/>
  <c r="Y59" i="4"/>
  <c r="L57" i="4"/>
  <c r="Y17" i="4"/>
  <c r="Y34" i="4"/>
  <c r="Y21" i="4"/>
  <c r="Y86" i="4"/>
  <c r="Y83" i="4"/>
  <c r="Y85" i="4"/>
  <c r="Y88" i="4"/>
  <c r="K8" i="4"/>
  <c r="K13" i="4"/>
  <c r="Y13" i="4" s="1"/>
  <c r="K9" i="4"/>
  <c r="Y9" i="4" s="1"/>
  <c r="K7" i="4"/>
  <c r="K82" i="4"/>
  <c r="J11" i="4"/>
  <c r="Y11" i="4" s="1"/>
  <c r="I80" i="4"/>
  <c r="H7" i="4"/>
  <c r="G20" i="4"/>
  <c r="G60" i="4"/>
  <c r="Y60" i="4" s="1"/>
  <c r="Y81" i="4"/>
  <c r="Y84" i="4"/>
  <c r="F18" i="4"/>
  <c r="Y18" i="4" s="1"/>
  <c r="Y12" i="4"/>
  <c r="Y28" i="4"/>
  <c r="Y16" i="4"/>
  <c r="Y20" i="4"/>
  <c r="Y23" i="4"/>
  <c r="Y38" i="4"/>
  <c r="Y31" i="4"/>
  <c r="Y32" i="4"/>
  <c r="Y29" i="4"/>
  <c r="Y10" i="4"/>
  <c r="Y30" i="4"/>
  <c r="Y25" i="4"/>
  <c r="Y19" i="4"/>
  <c r="Y33" i="4"/>
  <c r="Y37" i="4"/>
  <c r="Y14" i="4"/>
  <c r="Y66" i="4"/>
  <c r="Y67" i="4"/>
  <c r="Y73" i="4"/>
  <c r="Y62" i="4"/>
  <c r="Y68" i="4"/>
  <c r="Y70" i="4"/>
  <c r="N10" i="8"/>
  <c r="R11" i="5"/>
  <c r="Y13" i="6"/>
  <c r="Y14" i="6"/>
  <c r="Y15" i="6"/>
  <c r="Y16" i="6"/>
  <c r="Y17" i="6"/>
  <c r="P7" i="6"/>
  <c r="P41" i="6"/>
  <c r="Y41" i="6" s="1"/>
  <c r="Z33" i="7"/>
  <c r="Z34" i="7"/>
  <c r="Z35" i="7"/>
  <c r="Z36" i="7"/>
  <c r="Z27" i="7"/>
  <c r="Z32" i="7"/>
  <c r="Z28" i="7"/>
  <c r="Z30" i="7"/>
  <c r="Z18" i="7"/>
  <c r="Z15" i="7"/>
  <c r="N15" i="7"/>
  <c r="N8" i="7"/>
  <c r="Z8" i="7" s="1"/>
  <c r="P9" i="5"/>
  <c r="O44" i="5"/>
  <c r="O34" i="5"/>
  <c r="AA34" i="5" s="1"/>
  <c r="O30" i="5"/>
  <c r="AA30" i="5" s="1"/>
  <c r="O13" i="5"/>
  <c r="O21" i="5"/>
  <c r="O22" i="5"/>
  <c r="AA22" i="5" s="1"/>
  <c r="N14" i="5"/>
  <c r="AA14" i="5" s="1"/>
  <c r="N10" i="5"/>
  <c r="L7" i="6"/>
  <c r="Q6" i="13"/>
  <c r="Q5" i="13"/>
  <c r="Q4" i="13"/>
  <c r="Q7" i="13"/>
  <c r="Q8" i="13"/>
  <c r="Q9" i="13"/>
  <c r="P6" i="12"/>
  <c r="P7" i="12"/>
  <c r="P8" i="12"/>
  <c r="P5" i="12"/>
  <c r="N4" i="8"/>
  <c r="N9" i="8"/>
  <c r="N5" i="8"/>
  <c r="N7" i="8"/>
  <c r="N8" i="8"/>
  <c r="N6" i="8"/>
  <c r="K7" i="6"/>
  <c r="L8" i="7"/>
  <c r="L11" i="7"/>
  <c r="Z11" i="7" s="1"/>
  <c r="AA36" i="5"/>
  <c r="AA37" i="5"/>
  <c r="AA61" i="5"/>
  <c r="AA24" i="5"/>
  <c r="AA62" i="5"/>
  <c r="AA25" i="5"/>
  <c r="AA63" i="5"/>
  <c r="AA43" i="5"/>
  <c r="AA26" i="5"/>
  <c r="AA44" i="5"/>
  <c r="AA64" i="5"/>
  <c r="AA46" i="5"/>
  <c r="AA65" i="5"/>
  <c r="J19" i="5"/>
  <c r="AA19" i="5" s="1"/>
  <c r="J11" i="5"/>
  <c r="Y44" i="6"/>
  <c r="J8" i="6"/>
  <c r="Y8" i="6" s="1"/>
  <c r="Z17" i="7"/>
  <c r="Z12" i="7"/>
  <c r="Z19" i="7"/>
  <c r="Z13" i="7"/>
  <c r="Z26" i="7"/>
  <c r="AA17" i="5"/>
  <c r="AA32" i="5"/>
  <c r="AA57" i="5"/>
  <c r="AA58" i="5"/>
  <c r="AA29" i="5"/>
  <c r="AA59" i="5"/>
  <c r="AA67" i="5"/>
  <c r="AA68" i="5"/>
  <c r="AA49" i="5"/>
  <c r="AA60" i="5"/>
  <c r="AA69" i="5"/>
  <c r="AA8" i="5"/>
  <c r="AA20" i="5"/>
  <c r="F46" i="7"/>
  <c r="G46" i="7"/>
  <c r="H46" i="7"/>
  <c r="I46" i="7"/>
  <c r="J46" i="7"/>
  <c r="Z9" i="7"/>
  <c r="Z21" i="7"/>
  <c r="Z22" i="7"/>
  <c r="Z23" i="7"/>
  <c r="Z24" i="7"/>
  <c r="Z25" i="7"/>
  <c r="Z16" i="7"/>
  <c r="Z29" i="7"/>
  <c r="Z31" i="7"/>
  <c r="Z20" i="7"/>
  <c r="Z14" i="7"/>
  <c r="Z7" i="7"/>
  <c r="Y42" i="6"/>
  <c r="Y43" i="6"/>
  <c r="Y45" i="6"/>
  <c r="Y46" i="6"/>
  <c r="Y47" i="6"/>
  <c r="Y48" i="6"/>
  <c r="Y49" i="6"/>
  <c r="Y9" i="6"/>
  <c r="Y11" i="6"/>
  <c r="Y12" i="6"/>
  <c r="Y18" i="6"/>
  <c r="Y19" i="6"/>
  <c r="Y20" i="6"/>
  <c r="Y21" i="6"/>
  <c r="Y22" i="6"/>
  <c r="Y23" i="6"/>
  <c r="Y24" i="6"/>
  <c r="Y10" i="6"/>
  <c r="AA56" i="5"/>
  <c r="AA55" i="5"/>
  <c r="AA21" i="5"/>
  <c r="AA41" i="5"/>
  <c r="AA54" i="5"/>
  <c r="AA16" i="5"/>
  <c r="AA31" i="5"/>
  <c r="AA15" i="5"/>
  <c r="AA35" i="5"/>
  <c r="AA42" i="5"/>
  <c r="AA39" i="5"/>
  <c r="AA27" i="5"/>
  <c r="AA48" i="5"/>
  <c r="AA9" i="5"/>
  <c r="AA13" i="5"/>
  <c r="AA12" i="5"/>
  <c r="AA40" i="5"/>
  <c r="AA53" i="5"/>
  <c r="AA28" i="5"/>
  <c r="AA38" i="5"/>
  <c r="AA50" i="5"/>
  <c r="AA51" i="5"/>
  <c r="AA52" i="5"/>
  <c r="AA7" i="5"/>
  <c r="AA23" i="5"/>
  <c r="Y57" i="4" l="1"/>
  <c r="Y82" i="4"/>
  <c r="Y80" i="4"/>
  <c r="AA10" i="5"/>
  <c r="E46" i="7"/>
  <c r="Z46" i="7" s="1"/>
  <c r="Y7" i="4"/>
  <c r="Y8" i="4"/>
  <c r="AA11" i="5"/>
  <c r="Y7" i="6"/>
</calcChain>
</file>

<file path=xl/sharedStrings.xml><?xml version="1.0" encoding="utf-8"?>
<sst xmlns="http://schemas.openxmlformats.org/spreadsheetml/2006/main" count="791" uniqueCount="490">
  <si>
    <t>Häst</t>
  </si>
  <si>
    <t>Plac</t>
  </si>
  <si>
    <t>Klubb</t>
  </si>
  <si>
    <t>Ryttare</t>
  </si>
  <si>
    <t>TOTALT</t>
  </si>
  <si>
    <t>Kat C</t>
  </si>
  <si>
    <t>Kat B</t>
  </si>
  <si>
    <t xml:space="preserve"> Kat D</t>
  </si>
  <si>
    <t>Kontakta kansliet ifall ni upptäcker att poängen inte stämmer!</t>
  </si>
  <si>
    <t>Ponny</t>
  </si>
  <si>
    <t xml:space="preserve">Ponny </t>
  </si>
  <si>
    <t>TOTAL</t>
  </si>
  <si>
    <t>Sundsvalls RK</t>
  </si>
  <si>
    <t>Härnösands RK</t>
  </si>
  <si>
    <t>Timrå HSF</t>
  </si>
  <si>
    <t>Brunflo RS</t>
  </si>
  <si>
    <t xml:space="preserve">Poäng ges enligt SvRF’s tabell för Championat för aktuellt år. </t>
  </si>
  <si>
    <t>Poäng räknas för starter gjorda på tävlingar i 2*och 3* klass arrangerade inom distriktet från LB.</t>
  </si>
  <si>
    <t>Poäng räknas för starter gjorda på tävlingar i 2* och 3* klass arrangerade inom distriktet från 110 cm</t>
  </si>
  <si>
    <t>Hoppning Ponny</t>
  </si>
  <si>
    <t>Hoppning Häst</t>
  </si>
  <si>
    <t>Höga Kusten SRF</t>
  </si>
  <si>
    <t>Matilda Nybjörk</t>
  </si>
  <si>
    <t>Kramfors RK</t>
  </si>
  <si>
    <t>Örnsköldsviksortens RK</t>
  </si>
  <si>
    <t>Emelie Bouvin</t>
  </si>
  <si>
    <t>I Matia Bazar</t>
  </si>
  <si>
    <t>Maja Lundberg</t>
  </si>
  <si>
    <t>Alice Andersson</t>
  </si>
  <si>
    <t>Emilia Persson</t>
  </si>
  <si>
    <t>Matfors RF</t>
  </si>
  <si>
    <t>Näsets RS</t>
  </si>
  <si>
    <t>Älva SRK</t>
  </si>
  <si>
    <t>Rebecca Sjögren</t>
  </si>
  <si>
    <t>Emmy Svanstedt</t>
  </si>
  <si>
    <t>Diniz</t>
  </si>
  <si>
    <t>Clara Edström</t>
  </si>
  <si>
    <t>Nika Sundström</t>
  </si>
  <si>
    <t>Lizzy-Lottie W</t>
  </si>
  <si>
    <t>Helena Jonsson</t>
  </si>
  <si>
    <t>To Hip Too Hop</t>
  </si>
  <si>
    <t>Maria Wiik</t>
  </si>
  <si>
    <t>Erica Isaksson</t>
  </si>
  <si>
    <t>Cruzero W</t>
  </si>
  <si>
    <t>Johanna Hammarstrand</t>
  </si>
  <si>
    <t>Joplin JAZ</t>
  </si>
  <si>
    <t>Peter Gunn Eda Z</t>
  </si>
  <si>
    <t>Ella Fahlgren</t>
  </si>
  <si>
    <t>Miss Moneypenny</t>
  </si>
  <si>
    <t>Emma Lindholm</t>
  </si>
  <si>
    <t>Endless Love Z</t>
  </si>
  <si>
    <t>Alva Fridlund</t>
  </si>
  <si>
    <t>Laudatia</t>
  </si>
  <si>
    <t>Christelle Hallström</t>
  </si>
  <si>
    <t>Linnea Söderholm</t>
  </si>
  <si>
    <t>Quick Step</t>
  </si>
  <si>
    <t>Manchester</t>
  </si>
  <si>
    <t>Viper Mobäckens</t>
  </si>
  <si>
    <t>Madeleine Sjödin</t>
  </si>
  <si>
    <t>Ebba Nylander</t>
  </si>
  <si>
    <t>Catalanotte</t>
  </si>
  <si>
    <t>Dressyr Ponny</t>
  </si>
  <si>
    <t>Wilda Widmark</t>
  </si>
  <si>
    <t>Royal Hill</t>
  </si>
  <si>
    <t>Poäng räknas för starter gjorda på tävlingar i 2* och 3* klass arrangerade inom distriktet från LA.</t>
  </si>
  <si>
    <t>Dressyr Häst</t>
  </si>
  <si>
    <t>Maria Söderlind</t>
  </si>
  <si>
    <t>Fiorano Junior</t>
  </si>
  <si>
    <t>Camilla Karström</t>
  </si>
  <si>
    <t>Back to Black E</t>
  </si>
  <si>
    <t>Poäng räknas för samtliga starter inom Sverige.</t>
  </si>
  <si>
    <t>Ekipage är själva ansvariga för att resultatlistor skickas in för registrering.</t>
  </si>
  <si>
    <t>Poäng räknas för samtliga starter till och med internationell tävling</t>
  </si>
  <si>
    <t>Fälttävlan Häst</t>
  </si>
  <si>
    <t>Totalt</t>
  </si>
  <si>
    <t>Fälttävlan Ponny</t>
  </si>
  <si>
    <t>Tomacs Brizar</t>
  </si>
  <si>
    <t>Härnösands RK 15/2</t>
  </si>
  <si>
    <t>Mittsvenska Dressyrchampionat 2025</t>
  </si>
  <si>
    <t>Mittsvenska Hoppchampionat 2025</t>
  </si>
  <si>
    <t>Josefin Löfström</t>
  </si>
  <si>
    <t>Kayla</t>
  </si>
  <si>
    <t>Elin Olsson Axelsson</t>
  </si>
  <si>
    <t>Secundus LJ</t>
  </si>
  <si>
    <t>Mr Smith</t>
  </si>
  <si>
    <t>Lucky Ceasar S</t>
  </si>
  <si>
    <t>Quiero Amarate</t>
  </si>
  <si>
    <t>K&amp;T Peekaboo</t>
  </si>
  <si>
    <t>Höga Kusten sRF</t>
  </si>
  <si>
    <t>Skorphults L'aquinto</t>
  </si>
  <si>
    <t>Sundsvalls RK 16/3</t>
  </si>
  <si>
    <t>Alexandra Esjörnsdotter</t>
  </si>
  <si>
    <t>Conzita Q</t>
  </si>
  <si>
    <t>Contro</t>
  </si>
  <si>
    <t>La Lita</t>
  </si>
  <si>
    <t>Härnösands RK 29-30/3</t>
  </si>
  <si>
    <t>Lovisa Svensson</t>
  </si>
  <si>
    <t>La Vie</t>
  </si>
  <si>
    <t>Bergs RF</t>
  </si>
  <si>
    <t>Sarita Månsson</t>
  </si>
  <si>
    <t>E.D.S Tittioo</t>
  </si>
  <si>
    <t>Portobello van het Hulst JW</t>
  </si>
  <si>
    <t>Jenny Forsström</t>
  </si>
  <si>
    <t>Miss Badminton V</t>
  </si>
  <si>
    <t>Elin Robertsson</t>
  </si>
  <si>
    <t>Makenzie</t>
  </si>
  <si>
    <t>Åre RK</t>
  </si>
  <si>
    <t>Östersund-Frösö RK 22/3</t>
  </si>
  <si>
    <t>Timrå HSF 29-30/3</t>
  </si>
  <si>
    <t>Njurunda RF 5/4</t>
  </si>
  <si>
    <t>MittsvenskaHoppchampionat 2025</t>
  </si>
  <si>
    <t>Mittsvenska Championat WE 2025</t>
  </si>
  <si>
    <t>Mittsvenska Championat Sportkörning 2025</t>
  </si>
  <si>
    <t>Mittsvenska Fälttävlanschampionat 2025</t>
  </si>
  <si>
    <t>Sundsvalls RK 12-13/4</t>
  </si>
  <si>
    <t>Mila Lockner</t>
  </si>
  <si>
    <t>Bombay Hot Shot</t>
  </si>
  <si>
    <t>Julia Söderström</t>
  </si>
  <si>
    <t>My Fire Fly</t>
  </si>
  <si>
    <t>Näske RS</t>
  </si>
  <si>
    <t>Maja Lineruth</t>
  </si>
  <si>
    <t>Don Agappe</t>
  </si>
  <si>
    <t>Sofie Ledin</t>
  </si>
  <si>
    <t>Twynmelyn Replica</t>
  </si>
  <si>
    <t>Njurunda RF</t>
  </si>
  <si>
    <t>Ssundsvalls RK 12-13/4</t>
  </si>
  <si>
    <t>Karolina Bäckström</t>
  </si>
  <si>
    <t>Don Michello</t>
  </si>
  <si>
    <t>Östersund-Frösö RK</t>
  </si>
  <si>
    <t>Wilma Persson</t>
  </si>
  <si>
    <t>Mr Jive</t>
  </si>
  <si>
    <t>Embla Kjellström</t>
  </si>
  <si>
    <t>Why Not LS</t>
  </si>
  <si>
    <t>Linda Lindström</t>
  </si>
  <si>
    <t>Hope</t>
  </si>
  <si>
    <t>Sandra Vestin</t>
  </si>
  <si>
    <t>Kamira</t>
  </si>
  <si>
    <t>Kramfors RK 12-13/4</t>
  </si>
  <si>
    <t>Engla Dahlberg Moberg</t>
  </si>
  <si>
    <t>Linnea Norberg</t>
  </si>
  <si>
    <t>Hendrix</t>
  </si>
  <si>
    <t>Härnösands RK 27/4</t>
  </si>
  <si>
    <t>Johanna Grundberg</t>
  </si>
  <si>
    <t>Fagerrönn</t>
  </si>
  <si>
    <t>Susanna Holm</t>
  </si>
  <si>
    <t>Guenerina DE</t>
  </si>
  <si>
    <t>Örnsköldsviksortens RK 10-11 maj</t>
  </si>
  <si>
    <t>Härnösands RK 9-11 maj</t>
  </si>
  <si>
    <t>Irma Lenartsson</t>
  </si>
  <si>
    <t>Chacco Cool</t>
  </si>
  <si>
    <t>Carola Wallin</t>
  </si>
  <si>
    <t>Star of Life H</t>
  </si>
  <si>
    <t>Wendela Molander</t>
  </si>
  <si>
    <t>Blue Silber Dollar F</t>
  </si>
  <si>
    <t>Maja Wiselquist</t>
  </si>
  <si>
    <t>Billionaire Floki</t>
  </si>
  <si>
    <t>My Nordqvist</t>
  </si>
  <si>
    <t>Donnograph</t>
  </si>
  <si>
    <t>Hilma Edén Näsman</t>
  </si>
  <si>
    <t>Obelix</t>
  </si>
  <si>
    <t>Hanna Olofsson</t>
  </si>
  <si>
    <t>Ynation Hästak</t>
  </si>
  <si>
    <t>Emelie Edman</t>
  </si>
  <si>
    <t>Gigi</t>
  </si>
  <si>
    <t>Linn Hörnvall</t>
  </si>
  <si>
    <t>Loviseholms Bixbit</t>
  </si>
  <si>
    <t>Django Z</t>
  </si>
  <si>
    <t>Margareta Eriksson Bech</t>
  </si>
  <si>
    <t>One More Chance</t>
  </si>
  <si>
    <t>Captain Columbo</t>
  </si>
  <si>
    <t>Sara Nilsson</t>
  </si>
  <si>
    <t>Jesper</t>
  </si>
  <si>
    <t>Åsbygdens RF 24 maj</t>
  </si>
  <si>
    <t>Jenny Jernunger</t>
  </si>
  <si>
    <t>Don Fahrenheit</t>
  </si>
  <si>
    <t>Åsbygdens RF</t>
  </si>
  <si>
    <t>Frida Nordin</t>
  </si>
  <si>
    <t>Bella</t>
  </si>
  <si>
    <t>Felicia Dalborg</t>
  </si>
  <si>
    <t>Baby Balou</t>
  </si>
  <si>
    <t>Östersund-Frösö RK 25 maj</t>
  </si>
  <si>
    <t>Märta Glavér Lindqvist</t>
  </si>
  <si>
    <t>Kamante SB</t>
  </si>
  <si>
    <t>Matfors 7-8 juni</t>
  </si>
  <si>
    <t>Lillemor Andersson</t>
  </si>
  <si>
    <t>Ginger Rogers II</t>
  </si>
  <si>
    <t>Ånge RK 31 maj</t>
  </si>
  <si>
    <t>Ella Sörlin</t>
  </si>
  <si>
    <t>GSA Mark</t>
  </si>
  <si>
    <t>Sundsvalls FRK</t>
  </si>
  <si>
    <t>Goltix</t>
  </si>
  <si>
    <t>Irma Gidevall</t>
  </si>
  <si>
    <t>Fernando</t>
  </si>
  <si>
    <t>Amelia Värme</t>
  </si>
  <si>
    <t>Marhults Corazon</t>
  </si>
  <si>
    <t>Corido J</t>
  </si>
  <si>
    <t>Timrå HSF 6 juni</t>
  </si>
  <si>
    <t>Jenniefer Bylin</t>
  </si>
  <si>
    <t>Emma Hallberg</t>
  </si>
  <si>
    <t>Volcano</t>
  </si>
  <si>
    <t>Sundsvalls RK 27 juni</t>
  </si>
  <si>
    <t>Sundsvalls RK 28 juni</t>
  </si>
  <si>
    <t>Wilma Magnusson</t>
  </si>
  <si>
    <t>Angel Eyes of Mercy</t>
  </si>
  <si>
    <t>Emelie Mettälä</t>
  </si>
  <si>
    <t>Sweet Tabasco</t>
  </si>
  <si>
    <t>Sundsvalls RK 29 juni</t>
  </si>
  <si>
    <t>Julia Östman</t>
  </si>
  <si>
    <t>Pikantje</t>
  </si>
  <si>
    <t>Sundsvalls RK 27-29 juni</t>
  </si>
  <si>
    <t>Magdalena Danielsson</t>
  </si>
  <si>
    <t>Beatrice</t>
  </si>
  <si>
    <t>Ingrid Nyström</t>
  </si>
  <si>
    <t>Cinnober</t>
  </si>
  <si>
    <t>My Jeppsson Lindkvist</t>
  </si>
  <si>
    <t>Zancado</t>
  </si>
  <si>
    <t>Matfors RF 29/5</t>
  </si>
  <si>
    <t>Fagersta RK 16/3</t>
  </si>
  <si>
    <t>Kolumn5</t>
  </si>
  <si>
    <t>Kolumn6</t>
  </si>
  <si>
    <t>Kolumn7</t>
  </si>
  <si>
    <t>Kolumn8</t>
  </si>
  <si>
    <t>Kolumn9</t>
  </si>
  <si>
    <t>Kolumn10</t>
  </si>
  <si>
    <t>Kolumn11</t>
  </si>
  <si>
    <t>Susanne Fälldin</t>
  </si>
  <si>
    <t>Invincible TG</t>
  </si>
  <si>
    <t>Timrå HSF 1/6</t>
  </si>
  <si>
    <t>Kolumn12</t>
  </si>
  <si>
    <t>Leksands RK 5/7</t>
  </si>
  <si>
    <t>Emelie Sundin</t>
  </si>
  <si>
    <t>King Seiko</t>
  </si>
  <si>
    <t>Helena Svanberg</t>
  </si>
  <si>
    <t>Johannesbergs Allegro</t>
  </si>
  <si>
    <t>Strömsunds RK</t>
  </si>
  <si>
    <t>Alicia Nordström</t>
  </si>
  <si>
    <t xml:space="preserve">Heavenly </t>
  </si>
  <si>
    <t>Hofors RS 14/6</t>
  </si>
  <si>
    <t>Camber Dan</t>
  </si>
  <si>
    <t>Näske RS 5/7</t>
  </si>
  <si>
    <t>Örnsköldsviksortens RK 4-6/7</t>
  </si>
  <si>
    <t>Hillevi Åman</t>
  </si>
  <si>
    <t>CC Compas</t>
  </si>
  <si>
    <t>Fanny Lidin Hjort</t>
  </si>
  <si>
    <t>Freeport</t>
  </si>
  <si>
    <t>Alva Wahlbeck</t>
  </si>
  <si>
    <t>Casino Royale</t>
  </si>
  <si>
    <t>Sally Gustavsson</t>
  </si>
  <si>
    <t>MOOS</t>
  </si>
  <si>
    <t>Sigrid Westerholm</t>
  </si>
  <si>
    <t>Godiva av Sörgård</t>
  </si>
  <si>
    <t>Näset RS 18-20/7</t>
  </si>
  <si>
    <t>Cornelia Lagnebro</t>
  </si>
  <si>
    <t>Liv Unlimited</t>
  </si>
  <si>
    <t>Wild at Heart</t>
  </si>
  <si>
    <t>Matfors RF 21/7</t>
  </si>
  <si>
    <t>Danielle Malmberg</t>
  </si>
  <si>
    <t>Briedell</t>
  </si>
  <si>
    <t>Ånge RK</t>
  </si>
  <si>
    <t>Ånge RK 26-27/7</t>
  </si>
  <si>
    <t>Gabriella Morén</t>
  </si>
  <si>
    <t>Ludicolo Bay</t>
  </si>
  <si>
    <t>Alva Johansson</t>
  </si>
  <si>
    <t>Brown Polly</t>
  </si>
  <si>
    <t>Alsenbygdens KoRK</t>
  </si>
  <si>
    <t>Älmhult 28-29/6</t>
  </si>
  <si>
    <t>Matfors 21/7</t>
  </si>
  <si>
    <t>Namir</t>
  </si>
  <si>
    <t>Moa Belin</t>
  </si>
  <si>
    <t>TheMa´s Tingla</t>
  </si>
  <si>
    <t>Timrå Hästsportförening</t>
  </si>
  <si>
    <t>Växjöortens Fältrittklubb 17 juli</t>
  </si>
  <si>
    <t>Sundsvalls Ridklubb 17 aug</t>
  </si>
  <si>
    <t>Härnösands RK 16-17 aug</t>
  </si>
  <si>
    <t>Ulrika Dahlberg</t>
  </si>
  <si>
    <t>Picasso</t>
  </si>
  <si>
    <t>RK Östjämten</t>
  </si>
  <si>
    <t>Ina Lindström Skandevall</t>
  </si>
  <si>
    <t>Nowa Sundqvist</t>
  </si>
  <si>
    <t>Kiltiernan Broc</t>
  </si>
  <si>
    <t>Correcto</t>
  </si>
  <si>
    <t>Sundsvalls FRK 30 aug</t>
  </si>
  <si>
    <t>Mia Hjelmnér</t>
  </si>
  <si>
    <t>Hiper Hope</t>
  </si>
  <si>
    <t>F Jemtryttarna</t>
  </si>
  <si>
    <t>My Edholm</t>
  </si>
  <si>
    <t>Hilton</t>
  </si>
  <si>
    <t>Åre Ridklubb</t>
  </si>
  <si>
    <t>Åby Gård 26 juli</t>
  </si>
  <si>
    <t>Timrå HSF 23 aug</t>
  </si>
  <si>
    <t>Muskö HSF 9 aug</t>
  </si>
  <si>
    <t>Åby Gård 27 juli</t>
  </si>
  <si>
    <t>RK Udden 30 aug</t>
  </si>
  <si>
    <t>Tågarpsortens RF 16 aug</t>
  </si>
  <si>
    <t>Kramfors RK 13 sept</t>
  </si>
  <si>
    <t>Johanna Berglund</t>
  </si>
  <si>
    <t>By Mercy</t>
  </si>
  <si>
    <t>Walzerkönig</t>
  </si>
  <si>
    <t>Ebba Svahn</t>
  </si>
  <si>
    <t>Kylie Sinaa</t>
  </si>
  <si>
    <t>Sundsvalls RK 27-28 sept</t>
  </si>
  <si>
    <t>Åre RK 20 sept</t>
  </si>
  <si>
    <t>Ånge RK 6 sept</t>
  </si>
  <si>
    <t>Höga Kusten SRF 13-4 sept</t>
  </si>
  <si>
    <t>Naisi Surpraisi</t>
  </si>
  <si>
    <t>Amanda Sjöqvist</t>
  </si>
  <si>
    <t>Vidar Halsnaes</t>
  </si>
  <si>
    <t>Marie Thelberg</t>
  </si>
  <si>
    <t>Lygtegårdens Carmen</t>
  </si>
  <si>
    <t>Sandra Westin</t>
  </si>
  <si>
    <t>Emma Niklasson</t>
  </si>
  <si>
    <t>Welandine C</t>
  </si>
  <si>
    <t>Johanna Wahlberg</t>
  </si>
  <si>
    <t>Limo</t>
  </si>
  <si>
    <t>Petronella Söderback</t>
  </si>
  <si>
    <t>Nexis Laurent</t>
  </si>
  <si>
    <t>ABKOR 13 sept</t>
  </si>
  <si>
    <t>Indio</t>
  </si>
  <si>
    <t>Delsbo KoRK 21 sept</t>
  </si>
  <si>
    <t>Rotbrunna RF 27 april</t>
  </si>
  <si>
    <t>Linda Klintesten</t>
  </si>
  <si>
    <t>Stolplyckans Rolex</t>
  </si>
  <si>
    <t>Villvatnets KS 31 maj</t>
  </si>
  <si>
    <t>Johannesbergskuskarna 17 aug</t>
  </si>
  <si>
    <t>Timrå HSF 6-7 sept</t>
  </si>
  <si>
    <t>Liv Löfqvist</t>
  </si>
  <si>
    <t>Lodge Park Waterford</t>
  </si>
  <si>
    <t>Älva Sportryttarklubb</t>
  </si>
  <si>
    <t>Härnösands RK 16 feb</t>
  </si>
  <si>
    <t>Show No Mercy</t>
  </si>
  <si>
    <t>Tyra Svedin</t>
  </si>
  <si>
    <t>Oatfield Thunder</t>
  </si>
  <si>
    <t>Anna-Maria Lundgren</t>
  </si>
  <si>
    <t>Ängaskogs Fiona</t>
  </si>
  <si>
    <t>Timrå HSF 15 mars</t>
  </si>
  <si>
    <t>Inez Gidevall</t>
  </si>
  <si>
    <t>Mourinho</t>
  </si>
  <si>
    <t>Elsa Areskoug</t>
  </si>
  <si>
    <t>Munsboro Pasco</t>
  </si>
  <si>
    <t>Tove Barkered</t>
  </si>
  <si>
    <t>Lillemons Seca</t>
  </si>
  <si>
    <t>Nora Lindahl</t>
  </si>
  <si>
    <t>The Night King</t>
  </si>
  <si>
    <t>Clara Winblad</t>
  </si>
  <si>
    <t>Munsboro Mylie C</t>
  </si>
  <si>
    <t>Kramfors RK 12 april</t>
  </si>
  <si>
    <t>Linnea Larsson</t>
  </si>
  <si>
    <t>Taras Pluto</t>
  </si>
  <si>
    <t>Signe Hallgren</t>
  </si>
  <si>
    <t>Ballinaclough Willie</t>
  </si>
  <si>
    <t>Matilda Bergfalk</t>
  </si>
  <si>
    <t>Dolla Grey Boy</t>
  </si>
  <si>
    <t>Sundsvalls RK 26-27 april</t>
  </si>
  <si>
    <t>Luella</t>
  </si>
  <si>
    <t>Selma Lindström</t>
  </si>
  <si>
    <t>DJ Villa D`Este</t>
  </si>
  <si>
    <t>Hedda Gustafsson</t>
  </si>
  <si>
    <t>Cuffstown Bright Lights</t>
  </si>
  <si>
    <t>Agnes Isfjäll</t>
  </si>
  <si>
    <t>Cutaway King</t>
  </si>
  <si>
    <t>Nellie Stone</t>
  </si>
  <si>
    <t>Munsboro Silhouette</t>
  </si>
  <si>
    <t>Ella Bylund</t>
  </si>
  <si>
    <t>Lissroe Jamie</t>
  </si>
  <si>
    <t>Miranda Lindvall</t>
  </si>
  <si>
    <t>Munsboro Pommac</t>
  </si>
  <si>
    <t>Engla Boström</t>
  </si>
  <si>
    <t>Will.I.am</t>
  </si>
  <si>
    <t>Östersund Frösö RK 10-11 maj</t>
  </si>
  <si>
    <t>Alice Edström</t>
  </si>
  <si>
    <t>Munsboro Buzzard</t>
  </si>
  <si>
    <t>Heavenly</t>
  </si>
  <si>
    <t>Stella Eriksson</t>
  </si>
  <si>
    <t>Ballyerk Oisin</t>
  </si>
  <si>
    <t>Lise Öberg</t>
  </si>
  <si>
    <t>Munsboro Luca</t>
  </si>
  <si>
    <t>Timrå HSF 6-8 juni</t>
  </si>
  <si>
    <t>Kilrateera King</t>
  </si>
  <si>
    <t>Cornelia Sjödin</t>
  </si>
  <si>
    <t>Caher Sweetness</t>
  </si>
  <si>
    <t>Irma Törnqvjst</t>
  </si>
  <si>
    <t>Taurmore Lexie</t>
  </si>
  <si>
    <t>Lilja Hoflin</t>
  </si>
  <si>
    <t>Nina Di Belle</t>
  </si>
  <si>
    <t>Ester Höög</t>
  </si>
  <si>
    <t>Munsboro Grey Flash</t>
  </si>
  <si>
    <t>Isabel Huethorst</t>
  </si>
  <si>
    <t>Munsboro Bouncy</t>
  </si>
  <si>
    <t>Ramsele FRK</t>
  </si>
  <si>
    <t>Sundsvalls RK 25-29 juni</t>
  </si>
  <si>
    <t>Elsa Svensson Elevall</t>
  </si>
  <si>
    <t>Quintus</t>
  </si>
  <si>
    <t>Matilda Bixo Jacobsson</t>
  </si>
  <si>
    <t>Knackagonnell Misty</t>
  </si>
  <si>
    <t>Mildred Cederborg</t>
  </si>
  <si>
    <t>Chantilly Moondance</t>
  </si>
  <si>
    <t>Nellie Sjöholm</t>
  </si>
  <si>
    <t>Mageias Thea Artemis</t>
  </si>
  <si>
    <t>Iwa Bredesen</t>
  </si>
  <si>
    <t>Coshla Bob</t>
  </si>
  <si>
    <t>Elsa Eriksson</t>
  </si>
  <si>
    <t>Munsboro Annie Mai</t>
  </si>
  <si>
    <t>Näset RS 14-16 juli</t>
  </si>
  <si>
    <t>Emelie Hejbo</t>
  </si>
  <si>
    <t>Tigger</t>
  </si>
  <si>
    <t>Tove Lagnebro</t>
  </si>
  <si>
    <t>Imagine the temptation</t>
  </si>
  <si>
    <t>Linn Esbjörnsson</t>
  </si>
  <si>
    <t>Unique One</t>
  </si>
  <si>
    <t>Therese Svensson</t>
  </si>
  <si>
    <t>Independent One</t>
  </si>
  <si>
    <t>Emelie Gejbo</t>
  </si>
  <si>
    <t>Nancy Mulligan</t>
  </si>
  <si>
    <t>Julia Eriksson</t>
  </si>
  <si>
    <t>Mount Ross Sprinter</t>
  </si>
  <si>
    <t>Wilma Tjälldén</t>
  </si>
  <si>
    <t>Malbay Sean</t>
  </si>
  <si>
    <t>FH Contador</t>
  </si>
  <si>
    <t>Freja Norlin</t>
  </si>
  <si>
    <t>Milo 2</t>
  </si>
  <si>
    <t>Sundsvalls RK 16 aug</t>
  </si>
  <si>
    <t>Njurunda RF 23-24 aug</t>
  </si>
  <si>
    <t>Freja Englund</t>
  </si>
  <si>
    <t>Ekla De Tannach</t>
  </si>
  <si>
    <t>Brunflo RS 6-7 sept</t>
  </si>
  <si>
    <t>Gracie Hart</t>
  </si>
  <si>
    <t>Olivia Höög</t>
  </si>
  <si>
    <t>Munsboro Gypsy Lady</t>
  </si>
  <si>
    <t>Kerstin Danielsson</t>
  </si>
  <si>
    <t>Rhosygarreg Delwen</t>
  </si>
  <si>
    <t>Eila von Krusenstierna</t>
  </si>
  <si>
    <t>Tuwa Lindvall</t>
  </si>
  <si>
    <t>Bogberry Jonny</t>
  </si>
  <si>
    <t>Saga Sjölund</t>
  </si>
  <si>
    <t>Mr Buck</t>
  </si>
  <si>
    <t>Höga Kusten 14 sept</t>
  </si>
  <si>
    <t>Alma Isaksson</t>
  </si>
  <si>
    <t>Amazing Love</t>
  </si>
  <si>
    <t>Tilde Denkert</t>
  </si>
  <si>
    <t>Topeline-v</t>
  </si>
  <si>
    <t>Härnösands RK 10-12 oktober</t>
  </si>
  <si>
    <t>Nike Budenberg</t>
  </si>
  <si>
    <t>Edith di Gazolina</t>
  </si>
  <si>
    <t>Nellie Roos</t>
  </si>
  <si>
    <t>Qul Quattro Bay</t>
  </si>
  <si>
    <t>Samba Gold Z</t>
  </si>
  <si>
    <t>Wilma Lundgren</t>
  </si>
  <si>
    <t>Carzella AWH Z</t>
  </si>
  <si>
    <t>Vera Viklund</t>
  </si>
  <si>
    <t>Our Classic Nellie</t>
  </si>
  <si>
    <t>Helle Berggren</t>
  </si>
  <si>
    <t>Chabby Chic Bay</t>
  </si>
  <si>
    <t>Selma Påhlsson</t>
  </si>
  <si>
    <t>Domino Diamond SB Z</t>
  </si>
  <si>
    <t>Sundsvalls RK 18-19 oktober</t>
  </si>
  <si>
    <t>Nathalie Jonsson</t>
  </si>
  <si>
    <t>Indiana Jones</t>
  </si>
  <si>
    <t>Minnah Mattsson</t>
  </si>
  <si>
    <t>Ballyerk Dinny</t>
  </si>
  <si>
    <t>Bräcke RK</t>
  </si>
  <si>
    <t>Eleanor Melin</t>
  </si>
  <si>
    <t>Farran Earl</t>
  </si>
  <si>
    <t>Mathilde Gardmo-Videll</t>
  </si>
  <si>
    <t>Templehill Brownie</t>
  </si>
  <si>
    <t>Timrå HSF 25 oktober</t>
  </si>
  <si>
    <t>Signe Hoff</t>
  </si>
  <si>
    <t>AF Bubballu</t>
  </si>
  <si>
    <t>Timrå HSF 26 oktober</t>
  </si>
  <si>
    <t>Anna Jonsson</t>
  </si>
  <si>
    <t>Ballinamurra Melody</t>
  </si>
  <si>
    <t>Annelie Hamrin</t>
  </si>
  <si>
    <t>Harry</t>
  </si>
  <si>
    <t>Hofors RS 30 aug</t>
  </si>
  <si>
    <t>Piteå RK 5-6/7</t>
  </si>
  <si>
    <t>Jenny Dalarve</t>
  </si>
  <si>
    <t>Julmar Will.I.Am</t>
  </si>
  <si>
    <t>Kågedalens RF10/5</t>
  </si>
  <si>
    <t>Wemlands KS 16/5</t>
  </si>
  <si>
    <t>Villvattnet KS 8/8</t>
  </si>
  <si>
    <t>Timrå HSF 6/9</t>
  </si>
  <si>
    <t>Subar Ice Queen</t>
  </si>
  <si>
    <t>Wermlands KS 13/9</t>
  </si>
  <si>
    <t>S Gotlands RoK 4/10</t>
  </si>
  <si>
    <t>Borlänge RSK 17/8</t>
  </si>
  <si>
    <t>Matfors 1/11</t>
  </si>
  <si>
    <t>Nina Brunn</t>
  </si>
  <si>
    <t xml:space="preserve">Munsboro Blueberry Hill </t>
  </si>
  <si>
    <t>Elsa Augusén</t>
  </si>
  <si>
    <t>Mormors Viol</t>
  </si>
  <si>
    <t>Hofors RS 30-31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</si>
</sst>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theme="1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name val="Verdana"/>
      <family val="2"/>
    </font>
    <font>
      <sz val="10"/>
      <color rgb="FF000000"/>
      <name val="Calibri"/>
      <family val="2"/>
    </font>
    <font>
      <sz val="10"/>
      <color rgb="FF242424"/>
      <name val="Arial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3" borderId="0" xfId="0" applyFont="1" applyFill="1"/>
    <xf numFmtId="0" fontId="4" fillId="2" borderId="0" xfId="0" applyFont="1" applyFill="1"/>
    <xf numFmtId="16" fontId="5" fillId="2" borderId="0" xfId="0" applyNumberFormat="1" applyFont="1" applyFill="1" applyAlignment="1">
      <alignment horizontal="right" textRotation="90"/>
    </xf>
    <xf numFmtId="0" fontId="4" fillId="0" borderId="1" xfId="0" applyFont="1" applyBorder="1"/>
    <xf numFmtId="0" fontId="6" fillId="0" borderId="0" xfId="0" applyFont="1"/>
    <xf numFmtId="0" fontId="2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0" fillId="0" borderId="1" xfId="0" applyBorder="1"/>
    <xf numFmtId="0" fontId="11" fillId="0" borderId="1" xfId="0" applyFont="1" applyBorder="1"/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4" fillId="3" borderId="0" xfId="0" applyFont="1" applyFill="1"/>
    <xf numFmtId="0" fontId="2" fillId="2" borderId="0" xfId="0" applyFont="1" applyFill="1"/>
    <xf numFmtId="16" fontId="14" fillId="2" borderId="0" xfId="0" applyNumberFormat="1" applyFont="1" applyFill="1" applyAlignment="1">
      <alignment horizontal="right" textRotation="9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0" xfId="0" applyFont="1"/>
    <xf numFmtId="0" fontId="14" fillId="0" borderId="1" xfId="0" applyFont="1" applyBorder="1"/>
    <xf numFmtId="0" fontId="3" fillId="0" borderId="1" xfId="0" applyFont="1" applyBorder="1"/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" fillId="0" borderId="0" xfId="0" applyFont="1"/>
    <xf numFmtId="0" fontId="14" fillId="2" borderId="0" xfId="0" applyFont="1" applyFill="1" applyAlignment="1">
      <alignment textRotation="90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4" fillId="2" borderId="0" xfId="0" applyFont="1" applyFill="1"/>
    <xf numFmtId="0" fontId="0" fillId="4" borderId="1" xfId="0" applyFill="1" applyBorder="1"/>
    <xf numFmtId="0" fontId="14" fillId="4" borderId="1" xfId="0" applyFont="1" applyFill="1" applyBorder="1"/>
    <xf numFmtId="0" fontId="10" fillId="4" borderId="1" xfId="0" applyFont="1" applyFill="1" applyBorder="1"/>
    <xf numFmtId="0" fontId="1" fillId="4" borderId="1" xfId="0" applyFont="1" applyFill="1" applyBorder="1"/>
    <xf numFmtId="0" fontId="11" fillId="4" borderId="1" xfId="0" applyFont="1" applyFill="1" applyBorder="1"/>
    <xf numFmtId="0" fontId="3" fillId="4" borderId="1" xfId="0" applyFont="1" applyFill="1" applyBorder="1"/>
    <xf numFmtId="0" fontId="12" fillId="4" borderId="1" xfId="0" applyFont="1" applyFill="1" applyBorder="1"/>
    <xf numFmtId="0" fontId="9" fillId="4" borderId="1" xfId="0" applyFont="1" applyFill="1" applyBorder="1"/>
    <xf numFmtId="0" fontId="5" fillId="4" borderId="1" xfId="0" applyFont="1" applyFill="1" applyBorder="1"/>
    <xf numFmtId="0" fontId="13" fillId="4" borderId="1" xfId="0" applyFont="1" applyFill="1" applyBorder="1"/>
    <xf numFmtId="0" fontId="15" fillId="0" borderId="1" xfId="0" applyFont="1" applyBorder="1"/>
    <xf numFmtId="0" fontId="5" fillId="0" borderId="1" xfId="0" applyFont="1" applyBorder="1"/>
    <xf numFmtId="0" fontId="5" fillId="2" borderId="2" xfId="0" applyFont="1" applyFill="1" applyBorder="1"/>
    <xf numFmtId="0" fontId="14" fillId="0" borderId="3" xfId="0" applyFont="1" applyBorder="1"/>
    <xf numFmtId="0" fontId="2" fillId="5" borderId="0" xfId="0" applyFont="1" applyFill="1"/>
    <xf numFmtId="0" fontId="14" fillId="5" borderId="0" xfId="0" applyFont="1" applyFill="1"/>
    <xf numFmtId="0" fontId="16" fillId="0" borderId="0" xfId="0" applyFont="1"/>
    <xf numFmtId="0" fontId="2" fillId="6" borderId="0" xfId="0" applyFont="1" applyFill="1"/>
    <xf numFmtId="0" fontId="14" fillId="6" borderId="0" xfId="0" applyFont="1" applyFill="1" applyAlignment="1">
      <alignment horizontal="right" textRotation="90"/>
    </xf>
    <xf numFmtId="0" fontId="2" fillId="6" borderId="0" xfId="0" applyFont="1" applyFill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/>
    <xf numFmtId="0" fontId="16" fillId="7" borderId="1" xfId="0" applyFont="1" applyFill="1" applyBorder="1"/>
    <xf numFmtId="0" fontId="14" fillId="7" borderId="1" xfId="0" applyFont="1" applyFill="1" applyBorder="1"/>
    <xf numFmtId="0" fontId="18" fillId="0" borderId="0" xfId="0" applyFont="1"/>
    <xf numFmtId="0" fontId="2" fillId="6" borderId="2" xfId="0" applyFont="1" applyFill="1" applyBorder="1"/>
    <xf numFmtId="0" fontId="19" fillId="0" borderId="1" xfId="0" applyFont="1" applyBorder="1"/>
    <xf numFmtId="0" fontId="7" fillId="5" borderId="0" xfId="0" applyFont="1" applyFill="1" applyAlignment="1">
      <alignment horizontal="left"/>
    </xf>
    <xf numFmtId="0" fontId="20" fillId="6" borderId="2" xfId="0" applyFont="1" applyFill="1" applyBorder="1"/>
    <xf numFmtId="0" fontId="1" fillId="6" borderId="2" xfId="0" applyFont="1" applyFill="1" applyBorder="1" applyAlignment="1">
      <alignment horizontal="right" textRotation="90"/>
    </xf>
    <xf numFmtId="0" fontId="21" fillId="6" borderId="2" xfId="0" applyFont="1" applyFill="1" applyBorder="1"/>
    <xf numFmtId="0" fontId="16" fillId="0" borderId="3" xfId="0" applyFont="1" applyBorder="1"/>
    <xf numFmtId="0" fontId="16" fillId="0" borderId="5" xfId="0" applyFont="1" applyBorder="1"/>
    <xf numFmtId="0" fontId="17" fillId="0" borderId="1" xfId="0" applyFont="1" applyBorder="1"/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3" xfId="0" applyFont="1" applyBorder="1"/>
    <xf numFmtId="0" fontId="21" fillId="0" borderId="1" xfId="0" applyFont="1" applyBorder="1"/>
    <xf numFmtId="0" fontId="17" fillId="0" borderId="5" xfId="0" applyFont="1" applyBorder="1"/>
    <xf numFmtId="0" fontId="2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6" fillId="0" borderId="6" xfId="0" applyFont="1" applyBorder="1"/>
    <xf numFmtId="0" fontId="17" fillId="0" borderId="6" xfId="0" applyFont="1" applyBorder="1" applyAlignment="1">
      <alignment horizontal="center"/>
    </xf>
    <xf numFmtId="0" fontId="23" fillId="6" borderId="2" xfId="0" applyFont="1" applyFill="1" applyBorder="1" applyAlignment="1">
      <alignment horizontal="right" textRotation="90"/>
    </xf>
    <xf numFmtId="0" fontId="21" fillId="0" borderId="6" xfId="0" applyFont="1" applyBorder="1" applyAlignment="1">
      <alignment horizontal="center"/>
    </xf>
    <xf numFmtId="0" fontId="17" fillId="0" borderId="6" xfId="0" applyFont="1" applyBorder="1"/>
    <xf numFmtId="0" fontId="24" fillId="0" borderId="1" xfId="0" applyFont="1" applyBorder="1"/>
    <xf numFmtId="0" fontId="22" fillId="0" borderId="6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4" fillId="0" borderId="5" xfId="0" applyFont="1" applyBorder="1"/>
    <xf numFmtId="0" fontId="16" fillId="0" borderId="4" xfId="0" applyFont="1" applyBorder="1"/>
    <xf numFmtId="0" fontId="25" fillId="0" borderId="0" xfId="0" applyFont="1" applyAlignment="1">
      <alignment textRotation="90"/>
    </xf>
    <xf numFmtId="0" fontId="26" fillId="0" borderId="1" xfId="0" applyFont="1" applyBorder="1"/>
    <xf numFmtId="0" fontId="26" fillId="4" borderId="1" xfId="0" applyFont="1" applyFill="1" applyBorder="1"/>
    <xf numFmtId="0" fontId="5" fillId="0" borderId="0" xfId="0" applyFont="1"/>
    <xf numFmtId="16" fontId="14" fillId="0" borderId="1" xfId="0" applyNumberFormat="1" applyFont="1" applyBorder="1" applyAlignment="1">
      <alignment horizontal="right" textRotation="90"/>
    </xf>
    <xf numFmtId="0" fontId="14" fillId="0" borderId="1" xfId="0" applyFont="1" applyBorder="1" applyAlignment="1">
      <alignment horizontal="right" vertical="center"/>
    </xf>
    <xf numFmtId="0" fontId="2" fillId="0" borderId="1" xfId="0" applyFont="1" applyBorder="1"/>
    <xf numFmtId="0" fontId="14" fillId="0" borderId="1" xfId="0" applyFont="1" applyBorder="1" applyAlignment="1">
      <alignment horizontal="right"/>
    </xf>
    <xf numFmtId="0" fontId="0" fillId="0" borderId="5" xfId="0" applyBorder="1"/>
    <xf numFmtId="0" fontId="4" fillId="0" borderId="5" xfId="0" applyFont="1" applyBorder="1"/>
    <xf numFmtId="1" fontId="1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5" fillId="4" borderId="1" xfId="0" applyNumberFormat="1" applyFont="1" applyFill="1" applyBorder="1"/>
    <xf numFmtId="1" fontId="0" fillId="0" borderId="1" xfId="0" applyNumberFormat="1" applyBorder="1"/>
    <xf numFmtId="0" fontId="21" fillId="0" borderId="5" xfId="0" applyFont="1" applyBorder="1" applyAlignment="1">
      <alignment horizontal="center"/>
    </xf>
    <xf numFmtId="0" fontId="16" fillId="0" borderId="7" xfId="0" applyFont="1" applyBorder="1"/>
    <xf numFmtId="0" fontId="25" fillId="0" borderId="0" xfId="0" applyFont="1"/>
    <xf numFmtId="0" fontId="16" fillId="0" borderId="8" xfId="0" applyFont="1" applyBorder="1"/>
    <xf numFmtId="0" fontId="2" fillId="5" borderId="0" xfId="0" applyFont="1" applyFill="1"/>
    <xf numFmtId="0" fontId="14" fillId="5" borderId="0" xfId="0" applyFont="1" applyFill="1"/>
    <xf numFmtId="0" fontId="16" fillId="0" borderId="4" xfId="0" applyFont="1" applyBorder="1"/>
    <xf numFmtId="0" fontId="16" fillId="0" borderId="0" xfId="0" applyFont="1"/>
    <xf numFmtId="0" fontId="2" fillId="6" borderId="0" xfId="0" applyFont="1" applyFill="1"/>
    <xf numFmtId="0" fontId="2" fillId="6" borderId="2" xfId="0" applyFont="1" applyFill="1" applyBorder="1"/>
    <xf numFmtId="0" fontId="2" fillId="5" borderId="0" xfId="0" applyFont="1" applyFill="1" applyAlignment="1">
      <alignment horizontal="left"/>
    </xf>
    <xf numFmtId="0" fontId="0" fillId="0" borderId="0" xfId="0"/>
    <xf numFmtId="0" fontId="8" fillId="5" borderId="0" xfId="0" applyFont="1" applyFill="1" applyAlignment="1">
      <alignment horizontal="left"/>
    </xf>
  </cellXfs>
  <cellStyles count="1">
    <cellStyle name="Normal" xfId="0" builtinId="0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rgb="FF000000"/>
          <bgColor rgb="FFCCFFCC"/>
        </patternFill>
      </fill>
      <alignment horizontal="right" vertical="bottom" textRotation="9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rgb="FF000000"/>
          <bgColor rgb="FFCCFFCC"/>
        </patternFill>
      </fill>
      <alignment horizontal="right" vertical="bottom" textRotation="9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000000"/>
          <bgColor rgb="FFCCFFCC"/>
        </patternFill>
      </fill>
      <alignment horizontal="right" vertical="bottom" textRotation="9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000000"/>
          <bgColor rgb="FFCCFFCC"/>
        </patternFill>
      </fill>
      <alignment horizontal="right" vertical="bottom" textRotation="9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CBC627-8F9F-4ABD-8A50-15BE72BD8C0B}" name="Tabell2" displayName="Tabell2" ref="A3:N10" totalsRowShown="0" headerRowDxfId="71" dataDxfId="70" tableBorderDxfId="69">
  <autoFilter ref="A3:N10" xr:uid="{A0CBC627-8F9F-4ABD-8A50-15BE72BD8C0B}"/>
  <sortState xmlns:xlrd2="http://schemas.microsoft.com/office/spreadsheetml/2017/richdata2" ref="A4:N10">
    <sortCondition descending="1" ref="N3:N10"/>
  </sortState>
  <tableColumns count="14">
    <tableColumn id="1" xr3:uid="{E4AB8047-AA61-40CF-AC06-591D28AE95B5}" name="Plac" dataDxfId="68"/>
    <tableColumn id="2" xr3:uid="{098C9D66-F5B1-42AA-BB66-D743EA787322}" name="Ryttare" dataDxfId="67"/>
    <tableColumn id="3" xr3:uid="{53FD0A4F-8F82-462C-A45F-EC8A42B17622}" name="Häst" dataDxfId="66"/>
    <tableColumn id="4" xr3:uid="{E0B4D684-8A87-44DE-B819-69F5E15D8C28}" name="Klubb" dataDxfId="65"/>
    <tableColumn id="5" xr3:uid="{3A6561A8-FC34-4346-8EAD-88CFD6789065}" name="Fagersta RK 16/3" dataDxfId="64"/>
    <tableColumn id="13" xr3:uid="{4A4CABB3-397E-470F-AC30-02E1159761E8}" name="Rotbrunna RF 27 april" dataDxfId="63"/>
    <tableColumn id="6" xr3:uid="{D0A0D515-51F2-4E20-B088-917D0A3462E7}" name="Matfors RF 29/5" dataDxfId="62"/>
    <tableColumn id="12" xr3:uid="{FC1F952E-7DA8-4FC3-B15A-9B2634226FC4}" name="Piteå RK 5-6/7" dataDxfId="61"/>
    <tableColumn id="7" xr3:uid="{2B0E3B82-B8D2-4762-B3C4-F2B03C31392E}" name="Matfors RF 21/7" dataDxfId="60"/>
    <tableColumn id="14" xr3:uid="{F521036E-77E3-4DCB-8354-0B0741C5A6F5}" name="Borlänge RSK 17/8" dataDxfId="59"/>
    <tableColumn id="8" xr3:uid="{FF6D976C-0947-4EE1-A96D-98160A2CDBD2}" name="ABKOR 13 sept" dataDxfId="58"/>
    <tableColumn id="9" xr3:uid="{E1526666-6114-418F-8EDC-C4044A4338A4}" name="Delsbo KoRK 21 sept" dataDxfId="57"/>
    <tableColumn id="10" xr3:uid="{84DF1714-7275-4D47-B8A8-E28892EF411E}" name="Matfors 1/11" dataDxfId="56"/>
    <tableColumn id="11" xr3:uid="{EC5C961E-B502-49A3-82B9-FD35D7604C14}" name="Totalt" dataDxfId="55">
      <calculatedColumnFormula>SUM(E4:M4)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545C44-4008-45F9-93DF-553D36C07135}" name="Tabell3" displayName="Tabell3" ref="A4:K9" totalsRowShown="0" headerRowDxfId="54" dataDxfId="53" tableBorderDxfId="52">
  <autoFilter ref="A4:K9" xr:uid="{90545C44-4008-45F9-93DF-553D36C07135}"/>
  <sortState xmlns:xlrd2="http://schemas.microsoft.com/office/spreadsheetml/2017/richdata2" ref="A5:K9">
    <sortCondition descending="1" ref="K5:K9"/>
  </sortState>
  <tableColumns count="11">
    <tableColumn id="1" xr3:uid="{F5370305-7FE6-4ACE-AF51-A4A72B460251}" name="Plac" dataDxfId="51"/>
    <tableColumn id="2" xr3:uid="{6CA1E44F-985D-4CD6-8386-C41DA84919AF}" name="Ryttare" dataDxfId="50"/>
    <tableColumn id="3" xr3:uid="{72730706-5A9F-4683-AFB1-37C9A3D375A0}" name="Häst" dataDxfId="49"/>
    <tableColumn id="4" xr3:uid="{57407110-B74B-4396-90C3-24CB46A2594D}" name="Klubb" dataDxfId="48"/>
    <tableColumn id="5" xr3:uid="{6C7D8A8E-501A-48F8-863D-0344CE269E1C}" name="Matfors RF 29/5" dataDxfId="47"/>
    <tableColumn id="6" xr3:uid="{36CDAC1E-6002-41D1-B3B9-3774A20BCF0E}" name="Älmhult 28-29/6" dataDxfId="46">
      <calculatedColumnFormula>(4+1)</calculatedColumnFormula>
    </tableColumn>
    <tableColumn id="7" xr3:uid="{6C02F591-44C6-40FC-A6AB-DFF34DECB3A1}" name="Matfors 21/7" dataDxfId="45"/>
    <tableColumn id="8" xr3:uid="{B4CD74CF-6CDC-4656-86BB-BC05515E0246}" name="ABKOR 13 sept" dataDxfId="44"/>
    <tableColumn id="9" xr3:uid="{B0CEDE48-0136-4E58-BF17-EE7292D84ADC}" name="Delsbo KoRK 21 sept" dataDxfId="43"/>
    <tableColumn id="10" xr3:uid="{DD757477-8248-4745-9A53-FC57269465E3}" name="Matfors 1/11" dataDxfId="42"/>
    <tableColumn id="11" xr3:uid="{57AC6A65-D1C2-4970-8B6E-E5D903184E98}" name="Totalt" dataDxfId="41">
      <calculatedColumnFormula>SUM(E5:J5)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4875AB-7195-4A53-8B1E-B6AA2A16F6BB}" name="Tabell4" displayName="Tabell4" ref="A3:P8" totalsRowShown="0" headerRowDxfId="40" dataDxfId="38" headerRowBorderDxfId="39" tableBorderDxfId="37">
  <autoFilter ref="A3:P8" xr:uid="{2A4875AB-7195-4A53-8B1E-B6AA2A16F6BB}"/>
  <sortState xmlns:xlrd2="http://schemas.microsoft.com/office/spreadsheetml/2017/richdata2" ref="A4:P8">
    <sortCondition descending="1" ref="P3:P8"/>
  </sortState>
  <tableColumns count="16">
    <tableColumn id="1" xr3:uid="{94251A78-2BE2-4199-87E3-40701A3ADBB7}" name="Plac" dataDxfId="36"/>
    <tableColumn id="2" xr3:uid="{8C4F72F1-4FA5-4BED-9AE7-989827642175}" name="Ryttare" dataDxfId="35"/>
    <tableColumn id="3" xr3:uid="{620715B7-1592-4D6C-82C8-D6814BDE165F}" name="Häst" dataDxfId="34"/>
    <tableColumn id="4" xr3:uid="{93E2E273-04F5-40A5-91E2-5C9CA9CF352F}" name="Klubb" dataDxfId="33"/>
    <tableColumn id="5" xr3:uid="{59AD6D8B-D0EC-4FBA-947B-0906481260AB}" name="Timrå HSF 1/6" dataDxfId="32">
      <calculatedColumnFormula>SUBTOTAL(109,E3)</calculatedColumnFormula>
    </tableColumn>
    <tableColumn id="6" xr3:uid="{B0D76C15-5584-4FF6-8D72-9549C79470DA}" name="Leksands RK 5/7" dataDxfId="31">
      <calculatedColumnFormula>SUBTOTAL(109,F3)</calculatedColumnFormula>
    </tableColumn>
    <tableColumn id="7" xr3:uid="{FA567CBD-3862-4E4F-92A0-DFF1EFD9ED32}" name="Åby Gård 26 juli" dataDxfId="30">
      <calculatedColumnFormula>SUBTOTAL(109,G3)</calculatedColumnFormula>
    </tableColumn>
    <tableColumn id="16" xr3:uid="{95095AFD-FE63-4288-84D7-F821D3CA07DA}" name="Muskö HSF 9 aug" dataDxfId="29"/>
    <tableColumn id="8" xr3:uid="{94346580-897F-407A-8548-6D1D25C1AA83}" name="Timrå HSF 23 aug" dataDxfId="28">
      <calculatedColumnFormula>SUBTOTAL(109,I3)</calculatedColumnFormula>
    </tableColumn>
    <tableColumn id="9" xr3:uid="{2485A69C-B727-4DDA-82E6-4D76C29638E5}" name="Hofors RS 30 aug" dataDxfId="27">
      <calculatedColumnFormula>SUBTOTAL(109,J3)</calculatedColumnFormula>
    </tableColumn>
    <tableColumn id="10" xr3:uid="{C215C677-A9D7-46DD-94B3-35DF1C75723B}" name="Kolumn5" dataDxfId="26">
      <calculatedColumnFormula>SUBTOTAL(109,K3)</calculatedColumnFormula>
    </tableColumn>
    <tableColumn id="11" xr3:uid="{F7945D16-9357-4597-BB63-65EA0471C034}" name="Kolumn6" dataDxfId="25">
      <calculatedColumnFormula>SUBTOTAL(109,L3)</calculatedColumnFormula>
    </tableColumn>
    <tableColumn id="12" xr3:uid="{A427ADE6-C541-43AE-8D85-F3192B35F7CE}" name="Kolumn7" dataDxfId="24">
      <calculatedColumnFormula>SUBTOTAL(109,M3)</calculatedColumnFormula>
    </tableColumn>
    <tableColumn id="13" xr3:uid="{7AB5A18B-EC70-4AF7-97A7-8DF550058FE3}" name="Kolumn8" dataDxfId="23">
      <calculatedColumnFormula>SUBTOTAL(109,N3)</calculatedColumnFormula>
    </tableColumn>
    <tableColumn id="14" xr3:uid="{27DCA740-4E6E-4CFD-A228-363DFCA738C6}" name="Kolumn9" dataDxfId="22">
      <calculatedColumnFormula>SUBTOTAL(109,O3)</calculatedColumnFormula>
    </tableColumn>
    <tableColumn id="15" xr3:uid="{86DC52BD-A6AE-47BC-B40A-085CA6BD039C}" name="Totalt" dataDxfId="21">
      <calculatedColumnFormula>SUM(E4:O4)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EE63DD-999A-445C-949E-FC88D96E00E7}" name="Tabell5" displayName="Tabell5" ref="A3:Q9" totalsRowShown="0" headerRowDxfId="20" dataDxfId="18" headerRowBorderDxfId="19" tableBorderDxfId="17">
  <autoFilter ref="A3:Q9" xr:uid="{08EE63DD-999A-445C-949E-FC88D96E00E7}"/>
  <sortState xmlns:xlrd2="http://schemas.microsoft.com/office/spreadsheetml/2017/richdata2" ref="A4:Q9">
    <sortCondition descending="1" ref="Q3:Q9"/>
  </sortState>
  <tableColumns count="17">
    <tableColumn id="1" xr3:uid="{CED44089-1B99-4F8C-8484-EC4842AC949C}" name="Plac" dataDxfId="16"/>
    <tableColumn id="3" xr3:uid="{7EDBEC34-94C5-4716-AA5E-81E4B7C1A37D}" name="Ryttare" dataDxfId="15"/>
    <tableColumn id="4" xr3:uid="{06D939B0-B651-4D6F-978C-A98FCC410F08}" name="Häst" dataDxfId="14"/>
    <tableColumn id="5" xr3:uid="{3F18BB92-AE17-44EC-8810-AA7EC2CCAC28}" name="Klubb" dataDxfId="13"/>
    <tableColumn id="6" xr3:uid="{DC695B30-EE18-4F5B-BDF7-53A3E949EE00}" name="Timrå HSF 1/6" dataDxfId="12"/>
    <tableColumn id="7" xr3:uid="{40FDE5BF-23A8-40ED-A6ED-70EDF0398395}" name="Hofors RS 14/6" dataDxfId="11"/>
    <tableColumn id="8" xr3:uid="{A1D7AC2E-847F-4C1F-88CC-6A8686860F4A}" name="Leksands RK 5/7" dataDxfId="10"/>
    <tableColumn id="2" xr3:uid="{6C4C03C4-FCFB-4933-9B07-A71A522A8E13}" name="Åby Gård 27 juli" dataDxfId="9"/>
    <tableColumn id="17" xr3:uid="{DE1D849F-0C81-47B5-AFAC-020D63F61B9E}" name="Tågarpsortens RF 16 aug" dataDxfId="8"/>
    <tableColumn id="9" xr3:uid="{ADC7883F-A0C0-47BA-BE33-64D6547A6B5D}" name="Timrå HSF 23 aug" dataDxfId="7"/>
    <tableColumn id="10" xr3:uid="{33F434AB-09A5-45C2-B297-D8B67DB1C7CB}" name="RK Udden 30 aug" dataDxfId="6"/>
    <tableColumn id="11" xr3:uid="{FFB15236-ACF2-4047-95EE-E874143DB4A5}" name="Hofors RS 30-31 aug" dataDxfId="5"/>
    <tableColumn id="12" xr3:uid="{BB1230A0-0547-49FA-89CC-5335C8227902}" name="Kolumn9" dataDxfId="4"/>
    <tableColumn id="13" xr3:uid="{2DDE2A3B-2B86-402C-BB94-BAB0C1067452}" name="Kolumn10" dataDxfId="3"/>
    <tableColumn id="14" xr3:uid="{528A9719-6FA4-4927-805A-0775D06B9B4C}" name="Kolumn11" dataDxfId="2"/>
    <tableColumn id="15" xr3:uid="{94CB87AD-A733-40CB-9868-5C6E7D60E2B1}" name="Kolumn12" dataDxfId="1"/>
    <tableColumn id="16" xr3:uid="{88E255CC-8B04-40D3-8C21-982A27745A02}" name="Totalt" dataDxfId="0">
      <calculatedColumnFormula>SUM(E4:P4)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7"/>
  <sheetViews>
    <sheetView zoomScaleNormal="100" workbookViewId="0">
      <pane ySplit="5" topLeftCell="A6" activePane="bottomLeft" state="frozen"/>
      <selection pane="bottomLeft" activeCell="B70" sqref="B70"/>
    </sheetView>
  </sheetViews>
  <sheetFormatPr defaultColWidth="8.88671875" defaultRowHeight="13.2" x14ac:dyDescent="0.25"/>
  <cols>
    <col min="1" max="1" width="5" customWidth="1"/>
    <col min="2" max="2" width="22.33203125" customWidth="1"/>
    <col min="3" max="3" width="24.33203125" bestFit="1" customWidth="1"/>
    <col min="4" max="4" width="26.6640625" customWidth="1"/>
    <col min="5" max="8" width="3" customWidth="1"/>
    <col min="9" max="9" width="3.33203125" customWidth="1"/>
    <col min="10" max="26" width="3" customWidth="1"/>
    <col min="27" max="27" width="12" customWidth="1"/>
    <col min="29" max="29" width="13" customWidth="1"/>
  </cols>
  <sheetData>
    <row r="1" spans="1:30" x14ac:dyDescent="0.25">
      <c r="A1" s="6"/>
      <c r="B1" s="6" t="s">
        <v>79</v>
      </c>
      <c r="C1" s="6"/>
      <c r="D1" s="6"/>
      <c r="E1" s="16" t="s">
        <v>18</v>
      </c>
      <c r="F1" s="16"/>
      <c r="G1" s="16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0" x14ac:dyDescent="0.25">
      <c r="A2" s="6"/>
      <c r="B2" s="6" t="s">
        <v>20</v>
      </c>
      <c r="C2" s="6"/>
      <c r="D2" s="6"/>
      <c r="E2" s="16" t="s">
        <v>16</v>
      </c>
      <c r="F2" s="16"/>
      <c r="G2" s="16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30" ht="8.25" customHeight="1" x14ac:dyDescent="0.25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29"/>
    </row>
    <row r="4" spans="1:30" hidden="1" x14ac:dyDescent="0.25">
      <c r="A4" s="17"/>
      <c r="B4" s="17"/>
      <c r="C4" s="17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7"/>
    </row>
    <row r="5" spans="1:30" ht="108.6" customHeight="1" x14ac:dyDescent="0.25">
      <c r="A5" s="17" t="s">
        <v>1</v>
      </c>
      <c r="B5" s="17" t="s">
        <v>3</v>
      </c>
      <c r="C5" s="17" t="s">
        <v>0</v>
      </c>
      <c r="D5" s="17" t="s">
        <v>2</v>
      </c>
      <c r="E5" s="18" t="s">
        <v>77</v>
      </c>
      <c r="F5" s="18" t="s">
        <v>90</v>
      </c>
      <c r="G5" s="18" t="s">
        <v>95</v>
      </c>
      <c r="H5" s="18" t="s">
        <v>137</v>
      </c>
      <c r="I5" s="18" t="s">
        <v>147</v>
      </c>
      <c r="J5" s="18" t="s">
        <v>196</v>
      </c>
      <c r="K5" s="18" t="s">
        <v>200</v>
      </c>
      <c r="L5" s="18" t="s">
        <v>201</v>
      </c>
      <c r="M5" s="18" t="s">
        <v>206</v>
      </c>
      <c r="N5" s="18" t="s">
        <v>240</v>
      </c>
      <c r="O5" s="18" t="s">
        <v>251</v>
      </c>
      <c r="P5" s="18" t="s">
        <v>272</v>
      </c>
      <c r="Q5" s="18" t="s">
        <v>302</v>
      </c>
      <c r="R5" s="18" t="s">
        <v>303</v>
      </c>
      <c r="S5" s="18" t="s">
        <v>440</v>
      </c>
      <c r="T5" s="18" t="s">
        <v>454</v>
      </c>
      <c r="U5" s="18" t="s">
        <v>464</v>
      </c>
      <c r="V5" s="18"/>
      <c r="W5" s="18"/>
      <c r="X5" s="18"/>
      <c r="Y5" s="18"/>
      <c r="Z5" s="18"/>
      <c r="AA5" s="30" t="s">
        <v>11</v>
      </c>
    </row>
    <row r="6" spans="1:30" x14ac:dyDescent="0.25">
      <c r="A6" s="17"/>
      <c r="B6" s="17"/>
      <c r="C6" s="17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30"/>
    </row>
    <row r="7" spans="1:30" x14ac:dyDescent="0.25">
      <c r="A7" s="20">
        <v>1</v>
      </c>
      <c r="B7" s="9" t="s">
        <v>22</v>
      </c>
      <c r="C7" s="9" t="s">
        <v>85</v>
      </c>
      <c r="D7" s="9" t="s">
        <v>14</v>
      </c>
      <c r="E7" s="9">
        <v>8</v>
      </c>
      <c r="F7" s="9"/>
      <c r="G7" s="9">
        <v>18</v>
      </c>
      <c r="H7" s="35"/>
      <c r="I7" s="35">
        <v>16</v>
      </c>
      <c r="J7" s="35"/>
      <c r="K7" s="35"/>
      <c r="L7" s="35"/>
      <c r="M7" s="35"/>
      <c r="N7" s="35"/>
      <c r="O7" s="35"/>
      <c r="P7" s="35"/>
      <c r="Q7" s="35"/>
      <c r="R7" s="35"/>
      <c r="S7" s="35">
        <f>(18+18)</f>
        <v>36</v>
      </c>
      <c r="T7" s="35">
        <v>6</v>
      </c>
      <c r="U7" s="35"/>
      <c r="V7" s="35"/>
      <c r="W7" s="9"/>
      <c r="X7" s="9"/>
      <c r="Y7" s="9"/>
      <c r="Z7" s="9"/>
      <c r="AA7" s="20">
        <f t="shared" ref="AA7:AA38" si="0">SUM(E7:Z7)</f>
        <v>84</v>
      </c>
    </row>
    <row r="8" spans="1:30" x14ac:dyDescent="0.25">
      <c r="A8" s="20">
        <v>2</v>
      </c>
      <c r="B8" s="22" t="s">
        <v>167</v>
      </c>
      <c r="C8" s="22" t="s">
        <v>168</v>
      </c>
      <c r="D8" s="22" t="s">
        <v>24</v>
      </c>
      <c r="E8" s="9"/>
      <c r="F8" s="9"/>
      <c r="G8" s="9"/>
      <c r="H8" s="35"/>
      <c r="I8" s="35">
        <v>6</v>
      </c>
      <c r="J8" s="35"/>
      <c r="K8" s="35"/>
      <c r="L8" s="35">
        <v>13</v>
      </c>
      <c r="M8" s="35">
        <v>30</v>
      </c>
      <c r="N8" s="35">
        <v>12</v>
      </c>
      <c r="O8" s="35"/>
      <c r="P8" s="35"/>
      <c r="Q8" s="35"/>
      <c r="R8" s="35"/>
      <c r="S8" s="35"/>
      <c r="T8" s="35"/>
      <c r="U8" s="35"/>
      <c r="V8" s="35"/>
      <c r="W8" s="9"/>
      <c r="X8" s="9"/>
      <c r="Y8" s="9"/>
      <c r="Z8" s="9"/>
      <c r="AA8" s="20">
        <f t="shared" si="0"/>
        <v>61</v>
      </c>
    </row>
    <row r="9" spans="1:30" x14ac:dyDescent="0.25">
      <c r="A9" s="19">
        <v>3</v>
      </c>
      <c r="B9" s="22" t="s">
        <v>28</v>
      </c>
      <c r="C9" s="22" t="s">
        <v>93</v>
      </c>
      <c r="D9" s="22" t="s">
        <v>13</v>
      </c>
      <c r="E9" s="9"/>
      <c r="F9" s="9">
        <v>5</v>
      </c>
      <c r="G9" s="9">
        <v>10</v>
      </c>
      <c r="H9" s="35"/>
      <c r="I9" s="35">
        <v>1</v>
      </c>
      <c r="J9" s="35">
        <v>6</v>
      </c>
      <c r="K9" s="35">
        <v>2</v>
      </c>
      <c r="L9" s="35"/>
      <c r="M9" s="35"/>
      <c r="N9" s="35"/>
      <c r="O9" s="35">
        <v>6</v>
      </c>
      <c r="P9" s="35">
        <f>(4+7)</f>
        <v>11</v>
      </c>
      <c r="Q9" s="35"/>
      <c r="R9" s="35">
        <v>6</v>
      </c>
      <c r="S9" s="35"/>
      <c r="T9" s="35">
        <v>6</v>
      </c>
      <c r="U9" s="35"/>
      <c r="V9" s="35"/>
      <c r="W9" s="9"/>
      <c r="X9" s="9"/>
      <c r="Y9" s="9"/>
      <c r="Z9" s="9"/>
      <c r="AA9" s="20">
        <f t="shared" si="0"/>
        <v>53</v>
      </c>
    </row>
    <row r="10" spans="1:30" x14ac:dyDescent="0.25">
      <c r="A10" s="20">
        <v>4</v>
      </c>
      <c r="B10" s="9" t="s">
        <v>241</v>
      </c>
      <c r="C10" s="9" t="s">
        <v>242</v>
      </c>
      <c r="D10" s="9" t="s">
        <v>23</v>
      </c>
      <c r="E10" s="9"/>
      <c r="F10" s="9"/>
      <c r="G10" s="9"/>
      <c r="H10" s="35"/>
      <c r="I10" s="35"/>
      <c r="J10" s="35"/>
      <c r="K10" s="35"/>
      <c r="L10" s="35"/>
      <c r="M10" s="35"/>
      <c r="N10" s="35">
        <f>SUM(2+6)</f>
        <v>8</v>
      </c>
      <c r="O10" s="35"/>
      <c r="P10" s="35">
        <v>6</v>
      </c>
      <c r="Q10" s="35">
        <v>2</v>
      </c>
      <c r="R10" s="35"/>
      <c r="S10" s="35">
        <f>(6+8+12)</f>
        <v>26</v>
      </c>
      <c r="T10" s="35">
        <f>(4+4)</f>
        <v>8</v>
      </c>
      <c r="U10" s="35"/>
      <c r="V10" s="35"/>
      <c r="W10" s="9"/>
      <c r="X10" s="9"/>
      <c r="Y10" s="9"/>
      <c r="Z10" s="9"/>
      <c r="AA10" s="20">
        <f t="shared" si="0"/>
        <v>50</v>
      </c>
      <c r="AB10" s="21"/>
      <c r="AC10" s="21"/>
      <c r="AD10" s="21"/>
    </row>
    <row r="11" spans="1:30" x14ac:dyDescent="0.25">
      <c r="A11" s="20">
        <v>5</v>
      </c>
      <c r="B11" s="9" t="s">
        <v>80</v>
      </c>
      <c r="C11" s="9" t="s">
        <v>38</v>
      </c>
      <c r="D11" s="9" t="s">
        <v>32</v>
      </c>
      <c r="E11" s="9">
        <v>4</v>
      </c>
      <c r="F11" s="9"/>
      <c r="G11" s="9">
        <v>2</v>
      </c>
      <c r="H11" s="35"/>
      <c r="I11" s="35"/>
      <c r="J11" s="35">
        <f>(4+7)</f>
        <v>11</v>
      </c>
      <c r="K11" s="35"/>
      <c r="L11" s="35"/>
      <c r="M11" s="35"/>
      <c r="N11" s="35">
        <v>6</v>
      </c>
      <c r="O11" s="35">
        <v>2</v>
      </c>
      <c r="P11" s="35"/>
      <c r="Q11" s="35">
        <v>6</v>
      </c>
      <c r="R11" s="35">
        <f>(6+5)</f>
        <v>11</v>
      </c>
      <c r="S11" s="35"/>
      <c r="T11" s="35">
        <v>4</v>
      </c>
      <c r="U11" s="35"/>
      <c r="V11" s="35"/>
      <c r="W11" s="9"/>
      <c r="X11" s="9"/>
      <c r="Y11" s="9"/>
      <c r="Z11" s="9"/>
      <c r="AA11" s="20">
        <f t="shared" si="0"/>
        <v>46</v>
      </c>
    </row>
    <row r="12" spans="1:30" x14ac:dyDescent="0.25">
      <c r="A12" s="20">
        <v>6</v>
      </c>
      <c r="B12" s="9" t="s">
        <v>51</v>
      </c>
      <c r="C12" s="9" t="s">
        <v>52</v>
      </c>
      <c r="D12" s="9" t="s">
        <v>12</v>
      </c>
      <c r="E12" s="9">
        <v>4</v>
      </c>
      <c r="F12" s="9"/>
      <c r="G12" s="9"/>
      <c r="H12" s="35"/>
      <c r="I12" s="35"/>
      <c r="J12" s="35"/>
      <c r="K12" s="35">
        <v>18</v>
      </c>
      <c r="L12" s="35"/>
      <c r="M12" s="35"/>
      <c r="N12" s="35"/>
      <c r="O12" s="35">
        <v>18</v>
      </c>
      <c r="P12" s="35"/>
      <c r="Q12" s="35"/>
      <c r="R12" s="35"/>
      <c r="S12" s="35"/>
      <c r="T12" s="35"/>
      <c r="U12" s="35"/>
      <c r="V12" s="35"/>
      <c r="W12" s="9"/>
      <c r="X12" s="9"/>
      <c r="Y12" s="9"/>
      <c r="Z12" s="9"/>
      <c r="AA12" s="20">
        <f t="shared" si="0"/>
        <v>40</v>
      </c>
    </row>
    <row r="13" spans="1:30" x14ac:dyDescent="0.25">
      <c r="A13" s="19">
        <v>7</v>
      </c>
      <c r="B13" s="9" t="s">
        <v>91</v>
      </c>
      <c r="C13" s="9" t="s">
        <v>92</v>
      </c>
      <c r="D13" s="9" t="s">
        <v>15</v>
      </c>
      <c r="E13" s="9"/>
      <c r="F13" s="9">
        <v>11</v>
      </c>
      <c r="G13" s="9">
        <v>6</v>
      </c>
      <c r="H13" s="35"/>
      <c r="I13" s="35">
        <v>8</v>
      </c>
      <c r="J13" s="35"/>
      <c r="K13" s="35"/>
      <c r="L13" s="35">
        <v>8</v>
      </c>
      <c r="M13" s="35"/>
      <c r="N13" s="35"/>
      <c r="O13" s="35">
        <f>SUM(2+4)</f>
        <v>6</v>
      </c>
      <c r="P13" s="35"/>
      <c r="Q13" s="35"/>
      <c r="R13" s="35"/>
      <c r="S13" s="35"/>
      <c r="T13" s="35"/>
      <c r="U13" s="35"/>
      <c r="V13" s="35"/>
      <c r="W13" s="9"/>
      <c r="X13" s="9"/>
      <c r="Y13" s="9"/>
      <c r="Z13" s="9"/>
      <c r="AA13" s="20">
        <f t="shared" si="0"/>
        <v>39</v>
      </c>
      <c r="AB13" s="21"/>
      <c r="AC13" s="21"/>
      <c r="AD13" s="21"/>
    </row>
    <row r="14" spans="1:30" x14ac:dyDescent="0.25">
      <c r="A14" s="20">
        <v>8</v>
      </c>
      <c r="B14" s="9" t="s">
        <v>58</v>
      </c>
      <c r="C14" s="9" t="s">
        <v>86</v>
      </c>
      <c r="D14" s="22" t="s">
        <v>23</v>
      </c>
      <c r="E14" s="9">
        <v>4</v>
      </c>
      <c r="F14" s="9"/>
      <c r="G14" s="9"/>
      <c r="H14" s="35"/>
      <c r="I14" s="35">
        <v>8</v>
      </c>
      <c r="J14" s="35"/>
      <c r="K14" s="35"/>
      <c r="L14" s="35"/>
      <c r="M14" s="35"/>
      <c r="N14" s="35">
        <f>SUM(4+8)</f>
        <v>12</v>
      </c>
      <c r="O14" s="35">
        <v>12</v>
      </c>
      <c r="P14" s="35"/>
      <c r="Q14" s="35"/>
      <c r="R14" s="35"/>
      <c r="S14" s="35"/>
      <c r="T14" s="35"/>
      <c r="U14" s="35"/>
      <c r="V14" s="35"/>
      <c r="W14" s="9"/>
      <c r="X14" s="9"/>
      <c r="Y14" s="9"/>
      <c r="Z14" s="9"/>
      <c r="AA14" s="20">
        <f t="shared" si="0"/>
        <v>36</v>
      </c>
    </row>
    <row r="15" spans="1:30" x14ac:dyDescent="0.25">
      <c r="A15" s="75">
        <v>9</v>
      </c>
      <c r="B15" s="9" t="s">
        <v>41</v>
      </c>
      <c r="C15" s="9" t="s">
        <v>57</v>
      </c>
      <c r="D15" s="9" t="s">
        <v>88</v>
      </c>
      <c r="E15" s="9"/>
      <c r="F15" s="9"/>
      <c r="G15" s="9">
        <v>10</v>
      </c>
      <c r="H15" s="35"/>
      <c r="I15" s="35">
        <v>13</v>
      </c>
      <c r="J15" s="35"/>
      <c r="K15" s="35"/>
      <c r="L15" s="35"/>
      <c r="M15" s="35"/>
      <c r="N15" s="35"/>
      <c r="O15" s="35"/>
      <c r="P15" s="35"/>
      <c r="Q15" s="35"/>
      <c r="R15" s="35">
        <v>13</v>
      </c>
      <c r="S15" s="35"/>
      <c r="T15" s="35"/>
      <c r="U15" s="35"/>
      <c r="V15" s="35"/>
      <c r="W15" s="9"/>
      <c r="X15" s="9"/>
      <c r="Y15" s="9"/>
      <c r="Z15" s="9"/>
      <c r="AA15" s="20">
        <f t="shared" si="0"/>
        <v>36</v>
      </c>
    </row>
    <row r="16" spans="1:30" x14ac:dyDescent="0.25">
      <c r="A16" s="20">
        <v>10</v>
      </c>
      <c r="B16" s="9" t="s">
        <v>47</v>
      </c>
      <c r="C16" s="9" t="s">
        <v>48</v>
      </c>
      <c r="D16" s="9" t="s">
        <v>31</v>
      </c>
      <c r="E16" s="9"/>
      <c r="F16" s="9"/>
      <c r="G16" s="9">
        <v>12</v>
      </c>
      <c r="H16" s="35"/>
      <c r="I16" s="35">
        <v>4</v>
      </c>
      <c r="J16" s="35"/>
      <c r="K16" s="35"/>
      <c r="L16" s="35"/>
      <c r="M16" s="35"/>
      <c r="N16" s="35"/>
      <c r="O16" s="35">
        <v>8</v>
      </c>
      <c r="P16" s="35"/>
      <c r="Q16" s="35"/>
      <c r="R16" s="35"/>
      <c r="S16" s="35">
        <v>12</v>
      </c>
      <c r="T16" s="35"/>
      <c r="U16" s="35"/>
      <c r="V16" s="35"/>
      <c r="W16" s="9"/>
      <c r="X16" s="9"/>
      <c r="Y16" s="9"/>
      <c r="Z16" s="9"/>
      <c r="AA16" s="20">
        <f t="shared" si="0"/>
        <v>36</v>
      </c>
      <c r="AB16" s="21"/>
      <c r="AC16" s="21"/>
      <c r="AD16" s="21"/>
    </row>
    <row r="17" spans="1:27" x14ac:dyDescent="0.25">
      <c r="A17" s="19">
        <v>11</v>
      </c>
      <c r="B17" s="22" t="s">
        <v>138</v>
      </c>
      <c r="C17" s="22" t="s">
        <v>304</v>
      </c>
      <c r="D17" s="22" t="s">
        <v>23</v>
      </c>
      <c r="E17" s="22"/>
      <c r="F17" s="22"/>
      <c r="G17" s="22"/>
      <c r="H17" s="36">
        <v>6</v>
      </c>
      <c r="I17" s="36"/>
      <c r="J17" s="36"/>
      <c r="K17" s="36">
        <v>2</v>
      </c>
      <c r="L17" s="36">
        <v>4</v>
      </c>
      <c r="M17" s="36">
        <v>10</v>
      </c>
      <c r="N17" s="36"/>
      <c r="O17" s="36"/>
      <c r="P17" s="36"/>
      <c r="Q17" s="36"/>
      <c r="R17" s="36">
        <v>5</v>
      </c>
      <c r="S17" s="36">
        <v>2</v>
      </c>
      <c r="T17" s="36"/>
      <c r="U17" s="36"/>
      <c r="V17" s="36"/>
      <c r="W17" s="22"/>
      <c r="X17" s="22"/>
      <c r="Y17" s="22"/>
      <c r="Z17" s="22"/>
      <c r="AA17" s="20">
        <f t="shared" si="0"/>
        <v>29</v>
      </c>
    </row>
    <row r="18" spans="1:27" x14ac:dyDescent="0.25">
      <c r="A18" s="19">
        <v>12</v>
      </c>
      <c r="B18" s="22" t="s">
        <v>22</v>
      </c>
      <c r="C18" s="9" t="s">
        <v>101</v>
      </c>
      <c r="D18" s="9" t="s">
        <v>14</v>
      </c>
      <c r="E18" s="9"/>
      <c r="F18" s="9"/>
      <c r="G18" s="9"/>
      <c r="H18" s="35"/>
      <c r="I18" s="35"/>
      <c r="J18" s="35"/>
      <c r="K18" s="35"/>
      <c r="L18" s="35"/>
      <c r="M18" s="35"/>
      <c r="N18" s="35">
        <v>6</v>
      </c>
      <c r="O18" s="35"/>
      <c r="P18" s="35"/>
      <c r="Q18" s="35"/>
      <c r="R18" s="35"/>
      <c r="S18" s="35">
        <f>(6+8)</f>
        <v>14</v>
      </c>
      <c r="T18" s="35">
        <v>8</v>
      </c>
      <c r="U18" s="35"/>
      <c r="V18" s="35"/>
      <c r="W18" s="9"/>
      <c r="X18" s="9"/>
      <c r="Y18" s="9"/>
      <c r="Z18" s="9"/>
      <c r="AA18" s="20">
        <f t="shared" si="0"/>
        <v>28</v>
      </c>
    </row>
    <row r="19" spans="1:27" x14ac:dyDescent="0.25">
      <c r="A19" s="20">
        <v>13</v>
      </c>
      <c r="B19" s="9" t="s">
        <v>139</v>
      </c>
      <c r="C19" s="9" t="s">
        <v>140</v>
      </c>
      <c r="D19" s="9" t="s">
        <v>23</v>
      </c>
      <c r="E19" s="9"/>
      <c r="F19" s="9"/>
      <c r="G19" s="9"/>
      <c r="H19" s="35">
        <v>10</v>
      </c>
      <c r="I19" s="35">
        <v>2</v>
      </c>
      <c r="J19" s="35">
        <f>(2+5)</f>
        <v>7</v>
      </c>
      <c r="K19" s="35"/>
      <c r="L19" s="35"/>
      <c r="M19" s="35"/>
      <c r="N19" s="35"/>
      <c r="O19" s="35"/>
      <c r="P19" s="35"/>
      <c r="Q19" s="35"/>
      <c r="R19" s="35">
        <v>5</v>
      </c>
      <c r="S19" s="35"/>
      <c r="T19" s="35"/>
      <c r="U19" s="35"/>
      <c r="V19" s="35"/>
      <c r="W19" s="9"/>
      <c r="X19" s="9"/>
      <c r="Y19" s="9"/>
      <c r="Z19" s="9"/>
      <c r="AA19" s="20">
        <f t="shared" si="0"/>
        <v>24</v>
      </c>
    </row>
    <row r="20" spans="1:27" x14ac:dyDescent="0.25">
      <c r="A20" s="20">
        <v>14</v>
      </c>
      <c r="B20" s="9" t="s">
        <v>197</v>
      </c>
      <c r="C20" s="9" t="s">
        <v>169</v>
      </c>
      <c r="D20" s="9" t="s">
        <v>14</v>
      </c>
      <c r="E20" s="9"/>
      <c r="F20" s="9"/>
      <c r="G20" s="9"/>
      <c r="H20" s="35"/>
      <c r="I20" s="35">
        <v>18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9"/>
      <c r="X20" s="9"/>
      <c r="Y20" s="9"/>
      <c r="Z20" s="9"/>
      <c r="AA20" s="20">
        <f t="shared" si="0"/>
        <v>18</v>
      </c>
    </row>
    <row r="21" spans="1:27" x14ac:dyDescent="0.25">
      <c r="A21" s="20">
        <v>15</v>
      </c>
      <c r="B21" s="9" t="s">
        <v>39</v>
      </c>
      <c r="C21" s="9" t="s">
        <v>40</v>
      </c>
      <c r="D21" s="9" t="s">
        <v>15</v>
      </c>
      <c r="E21" s="9"/>
      <c r="F21" s="9"/>
      <c r="G21" s="9">
        <v>2</v>
      </c>
      <c r="H21" s="35"/>
      <c r="I21" s="35">
        <v>4</v>
      </c>
      <c r="J21" s="35"/>
      <c r="K21" s="35"/>
      <c r="L21" s="35">
        <v>2</v>
      </c>
      <c r="M21" s="35"/>
      <c r="N21" s="35"/>
      <c r="O21" s="35">
        <f>SUM(1+1)</f>
        <v>2</v>
      </c>
      <c r="P21" s="35"/>
      <c r="Q21" s="35"/>
      <c r="R21" s="35"/>
      <c r="S21" s="35">
        <v>8</v>
      </c>
      <c r="T21" s="35"/>
      <c r="U21" s="35"/>
      <c r="V21" s="35"/>
      <c r="W21" s="9"/>
      <c r="X21" s="9"/>
      <c r="Y21" s="9"/>
      <c r="Z21" s="9"/>
      <c r="AA21" s="20">
        <f t="shared" si="0"/>
        <v>18</v>
      </c>
    </row>
    <row r="22" spans="1:27" x14ac:dyDescent="0.25">
      <c r="A22" s="20">
        <v>16</v>
      </c>
      <c r="B22" s="9" t="s">
        <v>59</v>
      </c>
      <c r="C22" s="9" t="s">
        <v>60</v>
      </c>
      <c r="D22" s="22" t="s">
        <v>12</v>
      </c>
      <c r="E22" s="9"/>
      <c r="F22" s="9"/>
      <c r="G22" s="9">
        <v>2</v>
      </c>
      <c r="H22" s="35"/>
      <c r="I22" s="35">
        <v>4</v>
      </c>
      <c r="J22" s="35">
        <v>3</v>
      </c>
      <c r="K22" s="35"/>
      <c r="L22" s="35"/>
      <c r="M22" s="35"/>
      <c r="N22" s="35"/>
      <c r="O22" s="35">
        <f>SUM(2+2)</f>
        <v>4</v>
      </c>
      <c r="P22" s="35"/>
      <c r="Q22" s="35"/>
      <c r="R22" s="35"/>
      <c r="S22" s="35">
        <v>2</v>
      </c>
      <c r="T22" s="35"/>
      <c r="U22" s="35"/>
      <c r="V22" s="35"/>
      <c r="W22" s="9"/>
      <c r="X22" s="9"/>
      <c r="Y22" s="9"/>
      <c r="Z22" s="9"/>
      <c r="AA22" s="20">
        <f t="shared" si="0"/>
        <v>15</v>
      </c>
    </row>
    <row r="23" spans="1:27" x14ac:dyDescent="0.25">
      <c r="A23" s="20">
        <v>17</v>
      </c>
      <c r="B23" s="9" t="s">
        <v>34</v>
      </c>
      <c r="C23" s="9" t="s">
        <v>35</v>
      </c>
      <c r="D23" s="9" t="s">
        <v>12</v>
      </c>
      <c r="E23" s="9">
        <v>6</v>
      </c>
      <c r="F23" s="9">
        <v>2</v>
      </c>
      <c r="G23" s="9"/>
      <c r="H23" s="35"/>
      <c r="I23" s="35"/>
      <c r="J23" s="35"/>
      <c r="K23" s="35"/>
      <c r="L23" s="35"/>
      <c r="M23" s="35"/>
      <c r="N23" s="35"/>
      <c r="O23" s="35">
        <v>5</v>
      </c>
      <c r="P23" s="35"/>
      <c r="Q23" s="35"/>
      <c r="R23" s="35"/>
      <c r="S23" s="35"/>
      <c r="T23" s="35"/>
      <c r="U23" s="35"/>
      <c r="V23" s="35"/>
      <c r="W23" s="9"/>
      <c r="X23" s="9"/>
      <c r="Y23" s="9"/>
      <c r="Z23" s="9"/>
      <c r="AA23" s="20">
        <f t="shared" si="0"/>
        <v>13</v>
      </c>
    </row>
    <row r="24" spans="1:27" x14ac:dyDescent="0.25">
      <c r="A24" s="19">
        <v>18</v>
      </c>
      <c r="B24" s="9" t="s">
        <v>204</v>
      </c>
      <c r="C24" s="9" t="s">
        <v>205</v>
      </c>
      <c r="D24" s="9" t="s">
        <v>12</v>
      </c>
      <c r="E24" s="9"/>
      <c r="F24" s="9"/>
      <c r="G24" s="9"/>
      <c r="H24" s="35"/>
      <c r="I24" s="35"/>
      <c r="J24" s="35"/>
      <c r="K24" s="35"/>
      <c r="L24" s="35">
        <v>2</v>
      </c>
      <c r="M24" s="35"/>
      <c r="N24" s="35">
        <v>4</v>
      </c>
      <c r="O24" s="35"/>
      <c r="P24" s="35"/>
      <c r="Q24" s="35">
        <v>6</v>
      </c>
      <c r="R24" s="35"/>
      <c r="S24" s="35"/>
      <c r="T24" s="35"/>
      <c r="U24" s="35"/>
      <c r="V24" s="35"/>
      <c r="W24" s="9"/>
      <c r="X24" s="9"/>
      <c r="Y24" s="9"/>
      <c r="Z24" s="9"/>
      <c r="AA24" s="20">
        <f t="shared" si="0"/>
        <v>12</v>
      </c>
    </row>
    <row r="25" spans="1:27" x14ac:dyDescent="0.25">
      <c r="A25" s="20">
        <v>19</v>
      </c>
      <c r="B25" s="9" t="s">
        <v>243</v>
      </c>
      <c r="C25" s="9" t="s">
        <v>244</v>
      </c>
      <c r="D25" s="22" t="s">
        <v>31</v>
      </c>
      <c r="E25" s="9"/>
      <c r="F25" s="9"/>
      <c r="G25" s="9"/>
      <c r="H25" s="35"/>
      <c r="I25" s="35"/>
      <c r="J25" s="35"/>
      <c r="K25" s="35"/>
      <c r="L25" s="35"/>
      <c r="M25" s="35"/>
      <c r="N25" s="35">
        <v>2</v>
      </c>
      <c r="O25" s="35"/>
      <c r="P25" s="35"/>
      <c r="Q25" s="35">
        <v>4</v>
      </c>
      <c r="R25" s="35"/>
      <c r="S25" s="35">
        <v>6</v>
      </c>
      <c r="T25" s="35"/>
      <c r="U25" s="35"/>
      <c r="V25" s="35"/>
      <c r="W25" s="9"/>
      <c r="X25" s="9"/>
      <c r="Y25" s="9"/>
      <c r="Z25" s="9"/>
      <c r="AA25" s="20">
        <f t="shared" si="0"/>
        <v>12</v>
      </c>
    </row>
    <row r="26" spans="1:27" x14ac:dyDescent="0.25">
      <c r="A26" s="20">
        <v>20</v>
      </c>
      <c r="B26" s="22" t="s">
        <v>249</v>
      </c>
      <c r="C26" s="9" t="s">
        <v>250</v>
      </c>
      <c r="D26" s="9" t="s">
        <v>31</v>
      </c>
      <c r="E26" s="9"/>
      <c r="F26" s="9"/>
      <c r="G26" s="9"/>
      <c r="H26" s="35"/>
      <c r="I26" s="35"/>
      <c r="J26" s="35"/>
      <c r="K26" s="35"/>
      <c r="L26" s="35"/>
      <c r="M26" s="35"/>
      <c r="N26" s="35">
        <v>2</v>
      </c>
      <c r="O26" s="35">
        <v>1</v>
      </c>
      <c r="P26" s="35"/>
      <c r="Q26" s="35">
        <v>8</v>
      </c>
      <c r="R26" s="35"/>
      <c r="S26" s="35"/>
      <c r="T26" s="35"/>
      <c r="U26" s="35"/>
      <c r="V26" s="35"/>
      <c r="W26" s="9"/>
      <c r="X26" s="9"/>
      <c r="Y26" s="9"/>
      <c r="Z26" s="9"/>
      <c r="AA26" s="20">
        <f t="shared" si="0"/>
        <v>11</v>
      </c>
    </row>
    <row r="27" spans="1:27" x14ac:dyDescent="0.25">
      <c r="A27" s="19">
        <v>21</v>
      </c>
      <c r="B27" s="9" t="s">
        <v>42</v>
      </c>
      <c r="C27" s="9" t="s">
        <v>43</v>
      </c>
      <c r="D27" s="9" t="s">
        <v>15</v>
      </c>
      <c r="E27" s="9"/>
      <c r="F27" s="9">
        <v>4</v>
      </c>
      <c r="G27" s="9"/>
      <c r="H27" s="35"/>
      <c r="I27" s="35">
        <v>6</v>
      </c>
      <c r="J27" s="35"/>
      <c r="K27" s="35"/>
      <c r="L27" s="35"/>
      <c r="M27" s="35"/>
      <c r="N27" s="41"/>
      <c r="O27" s="35"/>
      <c r="P27" s="35"/>
      <c r="Q27" s="35"/>
      <c r="R27" s="35"/>
      <c r="S27" s="35"/>
      <c r="T27" s="35"/>
      <c r="U27" s="35"/>
      <c r="V27" s="35"/>
      <c r="W27" s="9"/>
      <c r="X27" s="9"/>
      <c r="Y27" s="9"/>
      <c r="Z27" s="9"/>
      <c r="AA27" s="20">
        <f t="shared" si="0"/>
        <v>10</v>
      </c>
    </row>
    <row r="28" spans="1:27" x14ac:dyDescent="0.25">
      <c r="A28" s="20">
        <v>22</v>
      </c>
      <c r="B28" s="9" t="s">
        <v>49</v>
      </c>
      <c r="C28" s="9" t="s">
        <v>50</v>
      </c>
      <c r="D28" s="9" t="s">
        <v>12</v>
      </c>
      <c r="E28" s="9">
        <v>2</v>
      </c>
      <c r="F28" s="9"/>
      <c r="G28" s="9"/>
      <c r="H28" s="35"/>
      <c r="I28" s="35"/>
      <c r="J28" s="35"/>
      <c r="K28" s="35">
        <v>8</v>
      </c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9"/>
      <c r="X28" s="9"/>
      <c r="Y28" s="9"/>
      <c r="Z28" s="9"/>
      <c r="AA28" s="20">
        <f t="shared" si="0"/>
        <v>10</v>
      </c>
    </row>
    <row r="29" spans="1:27" x14ac:dyDescent="0.25">
      <c r="A29" s="19">
        <v>23</v>
      </c>
      <c r="B29" s="9" t="s">
        <v>154</v>
      </c>
      <c r="C29" s="9" t="s">
        <v>155</v>
      </c>
      <c r="D29" s="22" t="s">
        <v>12</v>
      </c>
      <c r="E29" s="9"/>
      <c r="F29" s="9"/>
      <c r="G29" s="9"/>
      <c r="H29" s="35"/>
      <c r="I29" s="35">
        <v>1</v>
      </c>
      <c r="J29" s="35"/>
      <c r="K29" s="35"/>
      <c r="L29" s="35"/>
      <c r="M29" s="35"/>
      <c r="N29" s="35">
        <v>4</v>
      </c>
      <c r="O29" s="35">
        <v>5</v>
      </c>
      <c r="P29" s="35"/>
      <c r="Q29" s="35"/>
      <c r="R29" s="35"/>
      <c r="S29" s="35"/>
      <c r="T29" s="35"/>
      <c r="U29" s="35"/>
      <c r="V29" s="35"/>
      <c r="W29" s="9"/>
      <c r="X29" s="9"/>
      <c r="Y29" s="9"/>
      <c r="Z29" s="9"/>
      <c r="AA29" s="20">
        <f t="shared" si="0"/>
        <v>10</v>
      </c>
    </row>
    <row r="30" spans="1:27" x14ac:dyDescent="0.25">
      <c r="A30" s="19">
        <v>24</v>
      </c>
      <c r="B30" s="9" t="s">
        <v>27</v>
      </c>
      <c r="C30" s="9" t="s">
        <v>26</v>
      </c>
      <c r="D30" s="9" t="s">
        <v>12</v>
      </c>
      <c r="E30" s="9"/>
      <c r="F30" s="9"/>
      <c r="G30" s="9">
        <v>4</v>
      </c>
      <c r="H30" s="35"/>
      <c r="I30" s="35"/>
      <c r="J30" s="35"/>
      <c r="K30" s="35"/>
      <c r="L30" s="35">
        <v>2</v>
      </c>
      <c r="M30" s="35"/>
      <c r="N30" s="35"/>
      <c r="O30" s="35">
        <f>SUM(1+2)</f>
        <v>3</v>
      </c>
      <c r="P30" s="35"/>
      <c r="Q30" s="35"/>
      <c r="R30" s="35"/>
      <c r="S30" s="35"/>
      <c r="T30" s="35"/>
      <c r="U30" s="35"/>
      <c r="V30" s="35"/>
      <c r="W30" s="9"/>
      <c r="X30" s="9"/>
      <c r="Y30" s="9"/>
      <c r="Z30" s="9"/>
      <c r="AA30" s="20">
        <f t="shared" si="0"/>
        <v>9</v>
      </c>
    </row>
    <row r="31" spans="1:27" x14ac:dyDescent="0.25">
      <c r="A31" s="19">
        <v>25</v>
      </c>
      <c r="B31" s="9" t="s">
        <v>44</v>
      </c>
      <c r="C31" s="9" t="s">
        <v>45</v>
      </c>
      <c r="D31" s="9" t="s">
        <v>12</v>
      </c>
      <c r="E31" s="9"/>
      <c r="F31" s="9"/>
      <c r="G31" s="9">
        <v>8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9"/>
      <c r="X31" s="9"/>
      <c r="Y31" s="9"/>
      <c r="Z31" s="9"/>
      <c r="AA31" s="20">
        <f t="shared" si="0"/>
        <v>8</v>
      </c>
    </row>
    <row r="32" spans="1:27" x14ac:dyDescent="0.25">
      <c r="A32" s="19">
        <v>26</v>
      </c>
      <c r="B32" s="22" t="s">
        <v>148</v>
      </c>
      <c r="C32" s="9" t="s">
        <v>149</v>
      </c>
      <c r="D32" s="9" t="s">
        <v>15</v>
      </c>
      <c r="E32" s="9"/>
      <c r="F32" s="9"/>
      <c r="G32" s="9"/>
      <c r="H32" s="35"/>
      <c r="I32" s="35">
        <v>4</v>
      </c>
      <c r="J32" s="35"/>
      <c r="K32" s="35">
        <v>2</v>
      </c>
      <c r="L32" s="35">
        <v>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"/>
      <c r="X32" s="9"/>
      <c r="Y32" s="9"/>
      <c r="Z32" s="9"/>
      <c r="AA32" s="20">
        <f t="shared" si="0"/>
        <v>8</v>
      </c>
    </row>
    <row r="33" spans="1:27" x14ac:dyDescent="0.25">
      <c r="A33" s="20">
        <v>27</v>
      </c>
      <c r="B33" s="9" t="s">
        <v>455</v>
      </c>
      <c r="C33" s="9" t="s">
        <v>456</v>
      </c>
      <c r="D33" s="9" t="s">
        <v>12</v>
      </c>
      <c r="E33" s="9"/>
      <c r="F33" s="9"/>
      <c r="G33" s="9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>
        <v>2</v>
      </c>
      <c r="U33" s="35">
        <v>6</v>
      </c>
      <c r="V33" s="35"/>
      <c r="W33" s="9"/>
      <c r="X33" s="9"/>
      <c r="Y33" s="9"/>
      <c r="Z33" s="9"/>
      <c r="AA33" s="20">
        <f t="shared" si="0"/>
        <v>8</v>
      </c>
    </row>
    <row r="34" spans="1:27" x14ac:dyDescent="0.25">
      <c r="A34" s="20">
        <v>28</v>
      </c>
      <c r="B34" s="9" t="s">
        <v>252</v>
      </c>
      <c r="C34" s="9" t="s">
        <v>253</v>
      </c>
      <c r="D34" s="9" t="s">
        <v>21</v>
      </c>
      <c r="E34" s="9"/>
      <c r="F34" s="9"/>
      <c r="G34" s="9"/>
      <c r="H34" s="35"/>
      <c r="I34" s="35"/>
      <c r="J34" s="35"/>
      <c r="K34" s="35"/>
      <c r="L34" s="35"/>
      <c r="M34" s="35"/>
      <c r="N34" s="35"/>
      <c r="O34" s="35">
        <f>SUM(6+1)</f>
        <v>7</v>
      </c>
      <c r="P34" s="35"/>
      <c r="Q34" s="35"/>
      <c r="R34" s="35"/>
      <c r="S34" s="35"/>
      <c r="T34" s="35"/>
      <c r="U34" s="35"/>
      <c r="V34" s="35"/>
      <c r="W34" s="9"/>
      <c r="X34" s="9"/>
      <c r="Y34" s="9"/>
      <c r="Z34" s="9"/>
      <c r="AA34" s="20">
        <f t="shared" si="0"/>
        <v>7</v>
      </c>
    </row>
    <row r="35" spans="1:27" x14ac:dyDescent="0.25">
      <c r="A35" s="19">
        <v>29</v>
      </c>
      <c r="B35" s="9" t="s">
        <v>36</v>
      </c>
      <c r="C35" s="9" t="s">
        <v>101</v>
      </c>
      <c r="D35" s="9" t="s">
        <v>32</v>
      </c>
      <c r="E35" s="9"/>
      <c r="F35" s="9"/>
      <c r="G35" s="9">
        <v>6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9"/>
      <c r="X35" s="9"/>
      <c r="Y35" s="9"/>
      <c r="Z35" s="9"/>
      <c r="AA35" s="20">
        <f t="shared" si="0"/>
        <v>6</v>
      </c>
    </row>
    <row r="36" spans="1:27" x14ac:dyDescent="0.25">
      <c r="A36" s="20">
        <v>30</v>
      </c>
      <c r="B36" s="9" t="s">
        <v>198</v>
      </c>
      <c r="C36" s="9" t="s">
        <v>199</v>
      </c>
      <c r="D36" s="9" t="s">
        <v>30</v>
      </c>
      <c r="E36" s="9"/>
      <c r="F36" s="9"/>
      <c r="G36" s="9"/>
      <c r="H36" s="9"/>
      <c r="I36" s="9"/>
      <c r="J36" s="9"/>
      <c r="K36" s="9">
        <v>6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20">
        <f t="shared" si="0"/>
        <v>6</v>
      </c>
    </row>
    <row r="37" spans="1:27" x14ac:dyDescent="0.25">
      <c r="A37" s="20">
        <v>31</v>
      </c>
      <c r="B37" s="9" t="s">
        <v>202</v>
      </c>
      <c r="C37" s="9" t="s">
        <v>203</v>
      </c>
      <c r="D37" s="9" t="s">
        <v>15</v>
      </c>
      <c r="E37" s="9"/>
      <c r="F37" s="9"/>
      <c r="G37" s="9"/>
      <c r="H37" s="9"/>
      <c r="I37" s="9"/>
      <c r="J37" s="9"/>
      <c r="K37" s="9"/>
      <c r="L37" s="9">
        <v>6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20">
        <f t="shared" si="0"/>
        <v>6</v>
      </c>
    </row>
    <row r="38" spans="1:27" x14ac:dyDescent="0.25">
      <c r="A38" s="19">
        <v>32</v>
      </c>
      <c r="B38" s="9" t="s">
        <v>25</v>
      </c>
      <c r="C38" s="9" t="s">
        <v>81</v>
      </c>
      <c r="D38" s="9" t="s">
        <v>32</v>
      </c>
      <c r="E38" s="9">
        <v>2</v>
      </c>
      <c r="F38" s="9"/>
      <c r="G38" s="9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>
        <v>4</v>
      </c>
      <c r="T38" s="35"/>
      <c r="U38" s="35"/>
      <c r="V38" s="35"/>
      <c r="W38" s="9"/>
      <c r="X38" s="9"/>
      <c r="Y38" s="9"/>
      <c r="Z38" s="9"/>
      <c r="AA38" s="20">
        <f t="shared" si="0"/>
        <v>6</v>
      </c>
    </row>
    <row r="39" spans="1:27" x14ac:dyDescent="0.25">
      <c r="A39" s="20">
        <v>33</v>
      </c>
      <c r="B39" s="9" t="s">
        <v>54</v>
      </c>
      <c r="C39" s="9" t="s">
        <v>55</v>
      </c>
      <c r="D39" s="9" t="s">
        <v>32</v>
      </c>
      <c r="E39" s="9"/>
      <c r="F39" s="9"/>
      <c r="G39" s="9">
        <v>2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>
        <v>4</v>
      </c>
      <c r="T39" s="35"/>
      <c r="U39" s="35"/>
      <c r="V39" s="35"/>
      <c r="W39" s="9"/>
      <c r="X39" s="9"/>
      <c r="Y39" s="9"/>
      <c r="Z39" s="9"/>
      <c r="AA39" s="20">
        <f t="shared" ref="AA39:AA69" si="1">SUM(E39:Z39)</f>
        <v>6</v>
      </c>
    </row>
    <row r="40" spans="1:27" x14ac:dyDescent="0.25">
      <c r="A40" s="19">
        <v>34</v>
      </c>
      <c r="B40" s="9" t="s">
        <v>37</v>
      </c>
      <c r="C40" s="9" t="s">
        <v>89</v>
      </c>
      <c r="D40" s="9" t="s">
        <v>21</v>
      </c>
      <c r="E40" s="9">
        <v>4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20">
        <f t="shared" si="1"/>
        <v>4</v>
      </c>
    </row>
    <row r="41" spans="1:27" x14ac:dyDescent="0.25">
      <c r="A41" s="20">
        <v>35</v>
      </c>
      <c r="B41" s="9" t="s">
        <v>96</v>
      </c>
      <c r="C41" s="9" t="s">
        <v>97</v>
      </c>
      <c r="D41" s="9" t="s">
        <v>98</v>
      </c>
      <c r="E41" s="9"/>
      <c r="F41" s="9"/>
      <c r="G41" s="9">
        <v>4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9"/>
      <c r="X41" s="9"/>
      <c r="Y41" s="9"/>
      <c r="Z41" s="9"/>
      <c r="AA41" s="20">
        <f t="shared" si="1"/>
        <v>4</v>
      </c>
    </row>
    <row r="42" spans="1:27" x14ac:dyDescent="0.25">
      <c r="A42" s="20">
        <v>36</v>
      </c>
      <c r="B42" s="9" t="s">
        <v>102</v>
      </c>
      <c r="C42" s="9" t="s">
        <v>103</v>
      </c>
      <c r="D42" s="9" t="s">
        <v>98</v>
      </c>
      <c r="E42" s="9"/>
      <c r="F42" s="9"/>
      <c r="G42" s="9">
        <v>4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9"/>
      <c r="X42" s="9"/>
      <c r="Y42" s="9"/>
      <c r="Z42" s="9"/>
      <c r="AA42" s="20">
        <f t="shared" si="1"/>
        <v>4</v>
      </c>
    </row>
    <row r="43" spans="1:27" x14ac:dyDescent="0.25">
      <c r="A43" s="20">
        <v>37</v>
      </c>
      <c r="B43" s="22" t="s">
        <v>247</v>
      </c>
      <c r="C43" s="9" t="s">
        <v>248</v>
      </c>
      <c r="D43" s="9" t="s">
        <v>24</v>
      </c>
      <c r="E43" s="9"/>
      <c r="F43" s="9"/>
      <c r="G43" s="9"/>
      <c r="H43" s="35"/>
      <c r="I43" s="35"/>
      <c r="J43" s="35"/>
      <c r="K43" s="35"/>
      <c r="L43" s="35"/>
      <c r="M43" s="35"/>
      <c r="N43" s="35">
        <v>4</v>
      </c>
      <c r="O43" s="35"/>
      <c r="P43" s="35"/>
      <c r="Q43" s="35"/>
      <c r="R43" s="35"/>
      <c r="S43" s="35"/>
      <c r="T43" s="35"/>
      <c r="U43" s="35"/>
      <c r="V43" s="35"/>
      <c r="W43" s="9"/>
      <c r="X43" s="9"/>
      <c r="Y43" s="9"/>
      <c r="Z43" s="9"/>
      <c r="AA43" s="20">
        <f t="shared" si="1"/>
        <v>4</v>
      </c>
    </row>
    <row r="44" spans="1:27" x14ac:dyDescent="0.25">
      <c r="A44" s="19">
        <v>38</v>
      </c>
      <c r="B44" s="9" t="s">
        <v>47</v>
      </c>
      <c r="C44" s="9" t="s">
        <v>254</v>
      </c>
      <c r="D44" s="9" t="s">
        <v>31</v>
      </c>
      <c r="E44" s="9"/>
      <c r="F44" s="9"/>
      <c r="G44" s="9"/>
      <c r="H44" s="35"/>
      <c r="I44" s="35"/>
      <c r="J44" s="35"/>
      <c r="K44" s="35"/>
      <c r="L44" s="35"/>
      <c r="M44" s="35"/>
      <c r="N44" s="35"/>
      <c r="O44" s="35">
        <f>SUM(2)</f>
        <v>2</v>
      </c>
      <c r="P44" s="35"/>
      <c r="Q44" s="35"/>
      <c r="R44" s="35"/>
      <c r="S44" s="35">
        <v>2</v>
      </c>
      <c r="T44" s="35"/>
      <c r="U44" s="35"/>
      <c r="V44" s="35"/>
      <c r="W44" s="9"/>
      <c r="X44" s="9"/>
      <c r="Y44" s="9"/>
      <c r="Z44" s="9"/>
      <c r="AA44" s="20">
        <f t="shared" si="1"/>
        <v>4</v>
      </c>
    </row>
    <row r="45" spans="1:27" x14ac:dyDescent="0.25">
      <c r="A45" s="20">
        <v>39</v>
      </c>
      <c r="B45" s="9" t="s">
        <v>450</v>
      </c>
      <c r="C45" s="9" t="s">
        <v>451</v>
      </c>
      <c r="D45" s="9" t="s">
        <v>12</v>
      </c>
      <c r="E45" s="9"/>
      <c r="F45" s="9"/>
      <c r="G45" s="9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>
        <v>4</v>
      </c>
      <c r="T45" s="35"/>
      <c r="U45" s="35"/>
      <c r="V45" s="35"/>
      <c r="W45" s="9"/>
      <c r="X45" s="9"/>
      <c r="Y45" s="9"/>
      <c r="Z45" s="9"/>
      <c r="AA45" s="20">
        <f t="shared" si="1"/>
        <v>4</v>
      </c>
    </row>
    <row r="46" spans="1:27" x14ac:dyDescent="0.25">
      <c r="A46" s="19">
        <v>40</v>
      </c>
      <c r="B46" s="9" t="s">
        <v>138</v>
      </c>
      <c r="C46" s="9" t="s">
        <v>445</v>
      </c>
      <c r="D46" s="22" t="s">
        <v>23</v>
      </c>
      <c r="E46" s="9"/>
      <c r="F46" s="9"/>
      <c r="G46" s="9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>
        <v>2</v>
      </c>
      <c r="T46" s="35">
        <v>2</v>
      </c>
      <c r="U46" s="35"/>
      <c r="V46" s="35"/>
      <c r="W46" s="9"/>
      <c r="X46" s="9"/>
      <c r="Y46" s="9"/>
      <c r="Z46" s="9"/>
      <c r="AA46" s="20">
        <f t="shared" si="1"/>
        <v>4</v>
      </c>
    </row>
    <row r="47" spans="1:27" x14ac:dyDescent="0.25">
      <c r="A47" s="19">
        <v>41</v>
      </c>
      <c r="B47" s="9" t="s">
        <v>465</v>
      </c>
      <c r="C47" s="9" t="s">
        <v>466</v>
      </c>
      <c r="D47" s="9" t="s">
        <v>13</v>
      </c>
      <c r="E47" s="9"/>
      <c r="F47" s="9"/>
      <c r="G47" s="9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>
        <v>4</v>
      </c>
      <c r="V47" s="35"/>
      <c r="W47" s="9"/>
      <c r="X47" s="9"/>
      <c r="Y47" s="9"/>
      <c r="Z47" s="9"/>
      <c r="AA47" s="20">
        <f t="shared" si="1"/>
        <v>4</v>
      </c>
    </row>
    <row r="48" spans="1:27" x14ac:dyDescent="0.25">
      <c r="A48" s="19">
        <v>42</v>
      </c>
      <c r="B48" s="22" t="s">
        <v>51</v>
      </c>
      <c r="C48" s="9" t="s">
        <v>94</v>
      </c>
      <c r="D48" s="9" t="s">
        <v>12</v>
      </c>
      <c r="E48" s="9"/>
      <c r="F48" s="9">
        <v>2</v>
      </c>
      <c r="G48" s="9"/>
      <c r="H48" s="35"/>
      <c r="I48" s="35">
        <v>1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9"/>
      <c r="X48" s="9"/>
      <c r="Y48" s="9"/>
      <c r="Z48" s="9"/>
      <c r="AA48" s="20">
        <f t="shared" si="1"/>
        <v>3</v>
      </c>
    </row>
    <row r="49" spans="1:27" x14ac:dyDescent="0.25">
      <c r="A49" s="19">
        <v>43</v>
      </c>
      <c r="B49" s="9" t="s">
        <v>162</v>
      </c>
      <c r="C49" s="9" t="s">
        <v>163</v>
      </c>
      <c r="D49" s="9" t="s">
        <v>23</v>
      </c>
      <c r="E49" s="9"/>
      <c r="F49" s="9"/>
      <c r="G49" s="9"/>
      <c r="H49" s="9"/>
      <c r="I49" s="9">
        <v>1</v>
      </c>
      <c r="J49" s="9">
        <v>2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20">
        <f t="shared" si="1"/>
        <v>3</v>
      </c>
    </row>
    <row r="50" spans="1:27" x14ac:dyDescent="0.25">
      <c r="A50" s="19">
        <v>44</v>
      </c>
      <c r="B50" s="22" t="s">
        <v>82</v>
      </c>
      <c r="C50" s="22" t="s">
        <v>83</v>
      </c>
      <c r="D50" s="9" t="s">
        <v>24</v>
      </c>
      <c r="E50" s="22">
        <v>2</v>
      </c>
      <c r="F50" s="22"/>
      <c r="G50" s="22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22"/>
      <c r="X50" s="22"/>
      <c r="Y50" s="22"/>
      <c r="Z50" s="22"/>
      <c r="AA50" s="20">
        <f t="shared" si="1"/>
        <v>2</v>
      </c>
    </row>
    <row r="51" spans="1:27" x14ac:dyDescent="0.25">
      <c r="A51" s="20">
        <v>45</v>
      </c>
      <c r="B51" s="9" t="s">
        <v>53</v>
      </c>
      <c r="C51" s="9" t="s">
        <v>84</v>
      </c>
      <c r="D51" s="9" t="s">
        <v>31</v>
      </c>
      <c r="E51" s="9">
        <v>2</v>
      </c>
      <c r="F51" s="9"/>
      <c r="G51" s="9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9"/>
      <c r="X51" s="9"/>
      <c r="Y51" s="9"/>
      <c r="Z51" s="9"/>
      <c r="AA51" s="20">
        <f t="shared" si="1"/>
        <v>2</v>
      </c>
    </row>
    <row r="52" spans="1:27" x14ac:dyDescent="0.25">
      <c r="A52" s="20">
        <v>44</v>
      </c>
      <c r="B52" s="22" t="s">
        <v>33</v>
      </c>
      <c r="C52" s="22" t="s">
        <v>46</v>
      </c>
      <c r="D52" s="22" t="s">
        <v>31</v>
      </c>
      <c r="E52" s="9">
        <v>2</v>
      </c>
      <c r="F52" s="9"/>
      <c r="G52" s="9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9"/>
      <c r="X52" s="9"/>
      <c r="Y52" s="9"/>
      <c r="Z52" s="9"/>
      <c r="AA52" s="20">
        <f t="shared" si="1"/>
        <v>2</v>
      </c>
    </row>
    <row r="53" spans="1:27" x14ac:dyDescent="0.25">
      <c r="A53" s="20">
        <v>45</v>
      </c>
      <c r="B53" s="9" t="s">
        <v>152</v>
      </c>
      <c r="C53" s="9" t="s">
        <v>87</v>
      </c>
      <c r="D53" s="9" t="s">
        <v>88</v>
      </c>
      <c r="E53" s="9">
        <v>2</v>
      </c>
      <c r="F53" s="9"/>
      <c r="G53" s="9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9"/>
      <c r="X53" s="9"/>
      <c r="Y53" s="9"/>
      <c r="Z53" s="9"/>
      <c r="AA53" s="20">
        <f t="shared" si="1"/>
        <v>2</v>
      </c>
    </row>
    <row r="54" spans="1:27" x14ac:dyDescent="0.25">
      <c r="A54" s="20">
        <v>45</v>
      </c>
      <c r="B54" s="9" t="s">
        <v>99</v>
      </c>
      <c r="C54" s="9" t="s">
        <v>100</v>
      </c>
      <c r="D54" s="9" t="s">
        <v>31</v>
      </c>
      <c r="E54" s="9"/>
      <c r="F54" s="9"/>
      <c r="G54" s="9">
        <v>2</v>
      </c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9"/>
      <c r="X54" s="9"/>
      <c r="Y54" s="9"/>
      <c r="Z54" s="9"/>
      <c r="AA54" s="20">
        <f t="shared" si="1"/>
        <v>2</v>
      </c>
    </row>
    <row r="55" spans="1:27" x14ac:dyDescent="0.25">
      <c r="A55" s="20">
        <v>46</v>
      </c>
      <c r="B55" s="22" t="s">
        <v>34</v>
      </c>
      <c r="C55" s="9" t="s">
        <v>56</v>
      </c>
      <c r="D55" s="9" t="s">
        <v>12</v>
      </c>
      <c r="E55" s="9"/>
      <c r="F55" s="9"/>
      <c r="G55" s="9">
        <v>2</v>
      </c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9"/>
      <c r="X55" s="9"/>
      <c r="Y55" s="9"/>
      <c r="Z55" s="9"/>
      <c r="AA55" s="20">
        <f t="shared" si="1"/>
        <v>2</v>
      </c>
    </row>
    <row r="56" spans="1:27" x14ac:dyDescent="0.25">
      <c r="A56" s="20">
        <v>47</v>
      </c>
      <c r="B56" s="9" t="s">
        <v>104</v>
      </c>
      <c r="C56" s="9" t="s">
        <v>105</v>
      </c>
      <c r="D56" s="9" t="s">
        <v>106</v>
      </c>
      <c r="E56" s="9"/>
      <c r="F56" s="9"/>
      <c r="G56" s="9">
        <v>2</v>
      </c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9"/>
      <c r="X56" s="9"/>
      <c r="Y56" s="9"/>
      <c r="Z56" s="9"/>
      <c r="AA56" s="19">
        <f t="shared" si="1"/>
        <v>2</v>
      </c>
    </row>
    <row r="57" spans="1:27" x14ac:dyDescent="0.25">
      <c r="A57" s="20">
        <v>48</v>
      </c>
      <c r="B57" s="22" t="s">
        <v>150</v>
      </c>
      <c r="C57" s="22" t="s">
        <v>151</v>
      </c>
      <c r="D57" s="9" t="s">
        <v>23</v>
      </c>
      <c r="E57" s="22"/>
      <c r="F57" s="22"/>
      <c r="G57" s="22"/>
      <c r="H57" s="36"/>
      <c r="I57" s="36">
        <v>2</v>
      </c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22"/>
      <c r="X57" s="22"/>
      <c r="Y57" s="22"/>
      <c r="Z57" s="22"/>
      <c r="AA57" s="19">
        <f t="shared" si="1"/>
        <v>2</v>
      </c>
    </row>
    <row r="58" spans="1:27" x14ac:dyDescent="0.25">
      <c r="A58" s="20">
        <v>49</v>
      </c>
      <c r="B58" s="22" t="s">
        <v>152</v>
      </c>
      <c r="C58" s="22" t="s">
        <v>153</v>
      </c>
      <c r="D58" s="22" t="s">
        <v>88</v>
      </c>
      <c r="E58" s="9"/>
      <c r="F58" s="9"/>
      <c r="G58" s="9"/>
      <c r="H58" s="35"/>
      <c r="I58" s="35">
        <v>2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9"/>
      <c r="X58" s="9"/>
      <c r="Y58" s="9"/>
      <c r="Z58" s="9"/>
      <c r="AA58" s="20">
        <f t="shared" si="1"/>
        <v>2</v>
      </c>
    </row>
    <row r="59" spans="1:27" x14ac:dyDescent="0.25">
      <c r="A59" s="20">
        <v>50</v>
      </c>
      <c r="B59" s="9" t="s">
        <v>156</v>
      </c>
      <c r="C59" s="9" t="s">
        <v>157</v>
      </c>
      <c r="D59" s="9" t="s">
        <v>14</v>
      </c>
      <c r="E59" s="9"/>
      <c r="F59" s="9"/>
      <c r="G59" s="9"/>
      <c r="H59" s="35"/>
      <c r="I59" s="35">
        <v>2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9"/>
      <c r="X59" s="9"/>
      <c r="Y59" s="9"/>
      <c r="Z59" s="9"/>
      <c r="AA59" s="20">
        <f t="shared" si="1"/>
        <v>2</v>
      </c>
    </row>
    <row r="60" spans="1:27" x14ac:dyDescent="0.25">
      <c r="A60" s="20">
        <v>51</v>
      </c>
      <c r="B60" s="22" t="s">
        <v>164</v>
      </c>
      <c r="C60" s="22" t="s">
        <v>165</v>
      </c>
      <c r="D60" s="9" t="s">
        <v>12</v>
      </c>
      <c r="E60" s="9"/>
      <c r="F60" s="9"/>
      <c r="G60" s="9"/>
      <c r="H60" s="35"/>
      <c r="I60" s="35">
        <v>2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9"/>
      <c r="X60" s="9"/>
      <c r="Y60" s="9"/>
      <c r="Z60" s="9"/>
      <c r="AA60" s="20">
        <f t="shared" si="1"/>
        <v>2</v>
      </c>
    </row>
    <row r="61" spans="1:27" x14ac:dyDescent="0.25">
      <c r="A61" s="20">
        <v>52</v>
      </c>
      <c r="B61" s="9" t="s">
        <v>53</v>
      </c>
      <c r="C61" s="9" t="s">
        <v>195</v>
      </c>
      <c r="D61" s="9" t="s">
        <v>31</v>
      </c>
      <c r="E61" s="9"/>
      <c r="F61" s="9"/>
      <c r="G61" s="9"/>
      <c r="H61" s="9"/>
      <c r="I61" s="9"/>
      <c r="J61" s="9">
        <v>2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20">
        <f t="shared" si="1"/>
        <v>2</v>
      </c>
    </row>
    <row r="62" spans="1:27" x14ac:dyDescent="0.25">
      <c r="A62" s="20">
        <v>53</v>
      </c>
      <c r="B62" s="9" t="s">
        <v>207</v>
      </c>
      <c r="C62" s="9" t="s">
        <v>208</v>
      </c>
      <c r="D62" s="9" t="s">
        <v>23</v>
      </c>
      <c r="E62" s="9"/>
      <c r="F62" s="9"/>
      <c r="G62" s="9"/>
      <c r="H62" s="35"/>
      <c r="I62" s="35"/>
      <c r="J62" s="35"/>
      <c r="K62" s="35"/>
      <c r="L62" s="35"/>
      <c r="M62" s="35">
        <v>2</v>
      </c>
      <c r="N62" s="35"/>
      <c r="O62" s="35"/>
      <c r="P62" s="35"/>
      <c r="Q62" s="35"/>
      <c r="R62" s="35"/>
      <c r="S62" s="35"/>
      <c r="T62" s="35"/>
      <c r="U62" s="35"/>
      <c r="V62" s="35"/>
      <c r="W62" s="9"/>
      <c r="X62" s="9"/>
      <c r="Y62" s="9"/>
      <c r="Z62" s="9"/>
      <c r="AA62" s="20">
        <f t="shared" si="1"/>
        <v>2</v>
      </c>
    </row>
    <row r="63" spans="1:27" x14ac:dyDescent="0.25">
      <c r="A63" s="20">
        <v>54</v>
      </c>
      <c r="B63" s="22" t="s">
        <v>245</v>
      </c>
      <c r="C63" s="22" t="s">
        <v>246</v>
      </c>
      <c r="D63" s="9" t="s">
        <v>24</v>
      </c>
      <c r="E63" s="9"/>
      <c r="F63" s="9"/>
      <c r="G63" s="9"/>
      <c r="H63" s="35"/>
      <c r="I63" s="35"/>
      <c r="J63" s="35"/>
      <c r="K63" s="35"/>
      <c r="L63" s="35"/>
      <c r="M63" s="35"/>
      <c r="N63" s="35">
        <v>2</v>
      </c>
      <c r="O63" s="35"/>
      <c r="P63" s="35"/>
      <c r="Q63" s="35"/>
      <c r="R63" s="35"/>
      <c r="S63" s="35"/>
      <c r="T63" s="35"/>
      <c r="U63" s="35"/>
      <c r="V63" s="35"/>
      <c r="W63" s="9"/>
      <c r="X63" s="9"/>
      <c r="Y63" s="9"/>
      <c r="Z63" s="9"/>
      <c r="AA63" s="20">
        <f t="shared" si="1"/>
        <v>2</v>
      </c>
    </row>
    <row r="64" spans="1:27" x14ac:dyDescent="0.25">
      <c r="A64" s="20">
        <v>55</v>
      </c>
      <c r="B64" s="9" t="s">
        <v>443</v>
      </c>
      <c r="C64" s="9" t="s">
        <v>444</v>
      </c>
      <c r="D64" s="22" t="s">
        <v>15</v>
      </c>
      <c r="E64" s="9"/>
      <c r="F64" s="9"/>
      <c r="G64" s="9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>
        <v>2</v>
      </c>
      <c r="T64" s="35"/>
      <c r="U64" s="35"/>
      <c r="V64" s="35"/>
      <c r="W64" s="9"/>
      <c r="X64" s="9"/>
      <c r="Y64" s="9"/>
      <c r="Z64" s="9"/>
      <c r="AA64" s="20">
        <f t="shared" si="1"/>
        <v>2</v>
      </c>
    </row>
    <row r="65" spans="1:27" x14ac:dyDescent="0.25">
      <c r="A65" s="20">
        <v>56</v>
      </c>
      <c r="B65" s="9" t="s">
        <v>446</v>
      </c>
      <c r="C65" s="9" t="s">
        <v>447</v>
      </c>
      <c r="D65" s="9" t="s">
        <v>31</v>
      </c>
      <c r="E65" s="9"/>
      <c r="F65" s="9"/>
      <c r="G65" s="9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>
        <v>2</v>
      </c>
      <c r="T65" s="35"/>
      <c r="U65" s="35"/>
      <c r="V65" s="35"/>
      <c r="W65" s="9"/>
      <c r="X65" s="9"/>
      <c r="Y65" s="9"/>
      <c r="Z65" s="9"/>
      <c r="AA65" s="20">
        <f t="shared" si="1"/>
        <v>2</v>
      </c>
    </row>
    <row r="66" spans="1:27" x14ac:dyDescent="0.25">
      <c r="A66" s="20">
        <v>57</v>
      </c>
      <c r="B66" s="9" t="s">
        <v>452</v>
      </c>
      <c r="C66" s="9" t="s">
        <v>453</v>
      </c>
      <c r="D66" s="9" t="s">
        <v>88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>
        <v>2</v>
      </c>
      <c r="T66" s="9"/>
      <c r="U66" s="9"/>
      <c r="V66" s="9"/>
      <c r="W66" s="9"/>
      <c r="X66" s="9"/>
      <c r="Y66" s="9"/>
      <c r="Z66" s="9"/>
      <c r="AA66" s="20">
        <f t="shared" si="1"/>
        <v>2</v>
      </c>
    </row>
    <row r="67" spans="1:27" x14ac:dyDescent="0.25">
      <c r="A67" s="20">
        <v>58</v>
      </c>
      <c r="B67" s="9" t="s">
        <v>158</v>
      </c>
      <c r="C67" s="9" t="s">
        <v>159</v>
      </c>
      <c r="D67" s="9" t="s">
        <v>14</v>
      </c>
      <c r="E67" s="9"/>
      <c r="F67" s="9"/>
      <c r="G67" s="9"/>
      <c r="H67" s="35"/>
      <c r="I67" s="35">
        <v>1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9"/>
      <c r="X67" s="9"/>
      <c r="Y67" s="9"/>
      <c r="Z67" s="9"/>
      <c r="AA67" s="20">
        <f t="shared" si="1"/>
        <v>1</v>
      </c>
    </row>
    <row r="68" spans="1:27" x14ac:dyDescent="0.25">
      <c r="A68" s="20">
        <v>59</v>
      </c>
      <c r="B68" s="22" t="s">
        <v>160</v>
      </c>
      <c r="C68" s="22" t="s">
        <v>161</v>
      </c>
      <c r="D68" s="9" t="s">
        <v>88</v>
      </c>
      <c r="E68" s="9"/>
      <c r="F68" s="9"/>
      <c r="G68" s="9"/>
      <c r="H68" s="35"/>
      <c r="I68" s="35">
        <v>1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9"/>
      <c r="X68" s="9"/>
      <c r="Y68" s="9"/>
      <c r="Z68" s="9"/>
      <c r="AA68" s="20">
        <f t="shared" si="1"/>
        <v>1</v>
      </c>
    </row>
    <row r="69" spans="1:27" x14ac:dyDescent="0.25">
      <c r="A69" s="20">
        <v>60</v>
      </c>
      <c r="B69" s="22" t="s">
        <v>154</v>
      </c>
      <c r="C69" s="9" t="s">
        <v>166</v>
      </c>
      <c r="D69" s="9" t="s">
        <v>12</v>
      </c>
      <c r="E69" s="9"/>
      <c r="F69" s="9"/>
      <c r="G69" s="9"/>
      <c r="H69" s="35"/>
      <c r="I69" s="35">
        <v>1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9"/>
      <c r="X69" s="9"/>
      <c r="Y69" s="9"/>
      <c r="Z69" s="9"/>
      <c r="AA69" s="20">
        <f t="shared" si="1"/>
        <v>1</v>
      </c>
    </row>
    <row r="70" spans="1:27" x14ac:dyDescent="0.25">
      <c r="A70" s="20">
        <v>61</v>
      </c>
      <c r="B70" s="9"/>
      <c r="C70" s="9"/>
      <c r="D70" s="9"/>
      <c r="E70" s="9"/>
      <c r="F70" s="9"/>
      <c r="G70" s="9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9"/>
      <c r="X70" s="9"/>
      <c r="Y70" s="9"/>
      <c r="Z70" s="9"/>
      <c r="AA70" s="20"/>
    </row>
    <row r="71" spans="1:27" x14ac:dyDescent="0.25">
      <c r="A71" s="20">
        <v>62</v>
      </c>
      <c r="B71" s="9"/>
      <c r="C71" s="9"/>
      <c r="D71" s="9"/>
      <c r="E71" s="9"/>
      <c r="F71" s="9"/>
      <c r="G71" s="9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9"/>
      <c r="X71" s="9"/>
      <c r="Y71" s="9"/>
      <c r="Z71" s="9"/>
      <c r="AA71" s="20"/>
    </row>
    <row r="72" spans="1:27" x14ac:dyDescent="0.25">
      <c r="A72" s="20">
        <v>63</v>
      </c>
      <c r="B72" s="9"/>
      <c r="C72" s="9"/>
      <c r="D72" s="22"/>
      <c r="E72" s="9"/>
      <c r="F72" s="9"/>
      <c r="G72" s="9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9"/>
      <c r="X72" s="9"/>
      <c r="Y72" s="9"/>
      <c r="Z72" s="9"/>
      <c r="AA72" s="20"/>
    </row>
    <row r="73" spans="1:27" x14ac:dyDescent="0.25">
      <c r="A73" s="20">
        <v>64</v>
      </c>
      <c r="B73" s="9"/>
      <c r="C73" s="9"/>
      <c r="D73" s="9"/>
      <c r="E73" s="9"/>
      <c r="F73" s="9"/>
      <c r="G73" s="9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9"/>
      <c r="X73" s="9"/>
      <c r="Y73" s="9"/>
      <c r="Z73" s="9"/>
      <c r="AA73" s="20"/>
    </row>
    <row r="74" spans="1:27" x14ac:dyDescent="0.25">
      <c r="A74" s="20">
        <v>65</v>
      </c>
      <c r="B74" s="9"/>
      <c r="C74" s="9"/>
      <c r="D74" s="9"/>
      <c r="E74" s="9"/>
      <c r="F74" s="9"/>
      <c r="G74" s="9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9"/>
      <c r="X74" s="9"/>
      <c r="Y74" s="9"/>
      <c r="Z74" s="9"/>
      <c r="AA74" s="20"/>
    </row>
    <row r="75" spans="1:27" x14ac:dyDescent="0.25">
      <c r="A75" s="20">
        <v>66</v>
      </c>
      <c r="B75" s="22"/>
      <c r="C75" s="9"/>
      <c r="D75" s="9"/>
      <c r="E75" s="9"/>
      <c r="F75" s="9"/>
      <c r="G75" s="9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9"/>
      <c r="X75" s="9"/>
      <c r="Y75" s="9"/>
      <c r="Z75" s="9"/>
      <c r="AA75" s="20"/>
    </row>
    <row r="76" spans="1:27" x14ac:dyDescent="0.25">
      <c r="A76" s="20">
        <v>67</v>
      </c>
      <c r="B76" s="22"/>
      <c r="C76" s="9"/>
      <c r="D76" s="9"/>
      <c r="E76" s="9"/>
      <c r="F76" s="9"/>
      <c r="G76" s="9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9"/>
      <c r="X76" s="9"/>
      <c r="Y76" s="9"/>
      <c r="Z76" s="9"/>
      <c r="AA76" s="20"/>
    </row>
    <row r="77" spans="1:27" x14ac:dyDescent="0.25">
      <c r="A77" s="20">
        <v>68</v>
      </c>
      <c r="B77" s="22"/>
      <c r="C77" s="9"/>
      <c r="D77" s="9"/>
      <c r="E77" s="9"/>
      <c r="F77" s="9"/>
      <c r="G77" s="9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9"/>
      <c r="X77" s="9"/>
      <c r="Y77" s="9"/>
      <c r="Z77" s="9"/>
      <c r="AA77" s="20"/>
    </row>
    <row r="78" spans="1:27" x14ac:dyDescent="0.25">
      <c r="A78" s="20">
        <v>69</v>
      </c>
      <c r="B78" s="22"/>
      <c r="C78" s="9"/>
      <c r="D78" s="22"/>
      <c r="E78" s="9"/>
      <c r="F78" s="9"/>
      <c r="G78" s="9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9"/>
      <c r="X78" s="9"/>
      <c r="Y78" s="9"/>
      <c r="Z78" s="9"/>
      <c r="AA78" s="20"/>
    </row>
    <row r="79" spans="1:27" x14ac:dyDescent="0.25">
      <c r="A79" s="20">
        <v>70</v>
      </c>
      <c r="B79" s="22"/>
      <c r="C79" s="9"/>
      <c r="D79" s="9"/>
      <c r="E79" s="9"/>
      <c r="F79" s="9"/>
      <c r="G79" s="9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9"/>
      <c r="X79" s="9"/>
      <c r="Y79" s="9"/>
      <c r="Z79" s="9"/>
      <c r="AA79" s="20"/>
    </row>
    <row r="80" spans="1:27" x14ac:dyDescent="0.25">
      <c r="A80" s="20">
        <v>71</v>
      </c>
      <c r="B80" s="22"/>
      <c r="C80" s="9"/>
      <c r="D80" s="9"/>
      <c r="E80" s="9"/>
      <c r="F80" s="9"/>
      <c r="G80" s="9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9"/>
      <c r="X80" s="9"/>
      <c r="Y80" s="9"/>
      <c r="Z80" s="9"/>
      <c r="AA80" s="20"/>
    </row>
    <row r="81" spans="1:27" x14ac:dyDescent="0.25">
      <c r="A81" s="20">
        <v>72</v>
      </c>
      <c r="B81" s="9"/>
      <c r="C81" s="9"/>
      <c r="D81" s="9"/>
      <c r="E81" s="9"/>
      <c r="F81" s="9"/>
      <c r="G81" s="9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9"/>
      <c r="X81" s="9"/>
      <c r="Y81" s="9"/>
      <c r="Z81" s="9"/>
      <c r="AA81" s="20"/>
    </row>
    <row r="82" spans="1:27" x14ac:dyDescent="0.25">
      <c r="A82" s="20">
        <v>73</v>
      </c>
      <c r="B82" s="22"/>
      <c r="C82" s="22"/>
      <c r="D82" s="22"/>
      <c r="E82" s="9"/>
      <c r="F82" s="9"/>
      <c r="G82" s="9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9"/>
      <c r="X82" s="9"/>
      <c r="Y82" s="9"/>
      <c r="Z82" s="9"/>
      <c r="AA82" s="20"/>
    </row>
    <row r="83" spans="1:27" x14ac:dyDescent="0.25">
      <c r="A83" s="20">
        <v>74</v>
      </c>
      <c r="B83" s="9"/>
      <c r="C83" s="9"/>
      <c r="D83" s="9"/>
      <c r="E83" s="9"/>
      <c r="F83" s="9"/>
      <c r="G83" s="9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9"/>
      <c r="X83" s="9"/>
      <c r="Y83" s="9"/>
      <c r="Z83" s="9"/>
      <c r="AA83" s="20"/>
    </row>
    <row r="84" spans="1:27" x14ac:dyDescent="0.25">
      <c r="A84" s="20">
        <v>75</v>
      </c>
      <c r="B84" s="22"/>
      <c r="C84" s="9"/>
      <c r="D84" s="9"/>
      <c r="E84" s="9"/>
      <c r="F84" s="9"/>
      <c r="G84" s="9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9"/>
      <c r="X84" s="9"/>
      <c r="Y84" s="9"/>
      <c r="Z84" s="9"/>
      <c r="AA84" s="20"/>
    </row>
    <row r="85" spans="1:27" x14ac:dyDescent="0.25">
      <c r="A85" s="20"/>
      <c r="B85" s="22"/>
      <c r="C85" s="9"/>
      <c r="D85" s="9"/>
      <c r="E85" s="9"/>
      <c r="F85" s="9"/>
      <c r="G85" s="9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9"/>
      <c r="X85" s="9"/>
      <c r="Y85" s="9"/>
      <c r="Z85" s="9"/>
      <c r="AA85" s="20"/>
    </row>
    <row r="86" spans="1:27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x14ac:dyDescent="0.25">
      <c r="B87" s="5" t="s">
        <v>8</v>
      </c>
    </row>
  </sheetData>
  <autoFilter ref="B6:AA83" xr:uid="{00000000-0009-0000-0000-000000000000}">
    <sortState xmlns:xlrd2="http://schemas.microsoft.com/office/spreadsheetml/2017/richdata2" ref="B7:AA84">
      <sortCondition descending="1" ref="AA6:AA83"/>
    </sortState>
  </autoFilter>
  <sortState xmlns:xlrd2="http://schemas.microsoft.com/office/spreadsheetml/2017/richdata2" ref="A5:AA47">
    <sortCondition descending="1" ref="A5"/>
  </sortState>
  <phoneticPr fontId="3" type="noConversion"/>
  <pageMargins left="0.75" right="0.75" top="1" bottom="1" header="0.5" footer="0.5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91"/>
  <sheetViews>
    <sheetView zoomScale="98" zoomScaleNormal="98" workbookViewId="0">
      <pane ySplit="4" topLeftCell="A73" activePane="bottomLeft" state="frozen"/>
      <selection pane="bottomLeft" activeCell="A90" sqref="A90"/>
    </sheetView>
  </sheetViews>
  <sheetFormatPr defaultColWidth="8.88671875" defaultRowHeight="13.2" x14ac:dyDescent="0.25"/>
  <cols>
    <col min="1" max="1" width="5" style="15" customWidth="1"/>
    <col min="2" max="2" width="23.88671875" customWidth="1"/>
    <col min="3" max="3" width="26.44140625" customWidth="1"/>
    <col min="4" max="4" width="20.6640625" customWidth="1"/>
    <col min="5" max="16" width="3.109375" customWidth="1"/>
    <col min="17" max="18" width="3.44140625" bestFit="1" customWidth="1"/>
    <col min="19" max="24" width="3.109375" customWidth="1"/>
  </cols>
  <sheetData>
    <row r="1" spans="1:25" x14ac:dyDescent="0.25">
      <c r="A1" s="13"/>
      <c r="B1" s="6" t="s">
        <v>110</v>
      </c>
      <c r="C1" s="6"/>
      <c r="D1" s="16" t="s">
        <v>17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1"/>
      <c r="U1" s="1"/>
      <c r="V1" s="1"/>
      <c r="W1" s="6"/>
      <c r="X1" s="6"/>
      <c r="Y1" s="6"/>
    </row>
    <row r="2" spans="1:25" x14ac:dyDescent="0.25">
      <c r="A2" s="13"/>
      <c r="B2" s="6" t="s">
        <v>19</v>
      </c>
      <c r="C2" s="6"/>
      <c r="D2" s="16" t="s">
        <v>16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"/>
      <c r="U2" s="1"/>
      <c r="V2" s="1"/>
      <c r="W2" s="6"/>
      <c r="X2" s="6"/>
      <c r="Y2" s="6"/>
    </row>
    <row r="3" spans="1:25" ht="20.399999999999999" customHeight="1" x14ac:dyDescent="0.25">
      <c r="A3" s="14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3"/>
      <c r="X3" s="2"/>
      <c r="Y3" s="2"/>
    </row>
    <row r="4" spans="1:25" ht="69.900000000000006" customHeight="1" x14ac:dyDescent="0.25">
      <c r="A4" s="17" t="s">
        <v>1</v>
      </c>
      <c r="B4" s="17" t="s">
        <v>3</v>
      </c>
      <c r="C4" s="17" t="s">
        <v>10</v>
      </c>
      <c r="D4" s="17" t="s">
        <v>2</v>
      </c>
      <c r="E4" s="18" t="s">
        <v>328</v>
      </c>
      <c r="F4" s="18" t="s">
        <v>334</v>
      </c>
      <c r="G4" s="18" t="s">
        <v>345</v>
      </c>
      <c r="H4" s="18" t="s">
        <v>352</v>
      </c>
      <c r="I4" s="18" t="s">
        <v>368</v>
      </c>
      <c r="J4" s="18" t="s">
        <v>376</v>
      </c>
      <c r="K4" s="18" t="s">
        <v>389</v>
      </c>
      <c r="L4" s="18" t="s">
        <v>402</v>
      </c>
      <c r="M4" s="18" t="s">
        <v>420</v>
      </c>
      <c r="N4" s="18" t="s">
        <v>421</v>
      </c>
      <c r="O4" s="18" t="s">
        <v>424</v>
      </c>
      <c r="P4" s="18" t="s">
        <v>435</v>
      </c>
      <c r="Q4" s="18" t="s">
        <v>440</v>
      </c>
      <c r="R4" s="18" t="s">
        <v>454</v>
      </c>
      <c r="S4" s="18" t="s">
        <v>467</v>
      </c>
      <c r="T4" s="18"/>
      <c r="U4" s="18"/>
      <c r="V4" s="18"/>
      <c r="W4" s="18"/>
      <c r="X4" s="28"/>
      <c r="Y4" s="30" t="s">
        <v>11</v>
      </c>
    </row>
    <row r="5" spans="1:25" x14ac:dyDescent="0.25">
      <c r="A5" s="14" t="s">
        <v>7</v>
      </c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/>
      <c r="W5" s="3"/>
      <c r="X5" s="3"/>
      <c r="Y5" s="3"/>
    </row>
    <row r="6" spans="1:25" ht="15.9" customHeight="1" x14ac:dyDescent="0.25">
      <c r="A6" s="14"/>
      <c r="B6" s="47" t="s">
        <v>3</v>
      </c>
      <c r="C6" s="31" t="s">
        <v>10</v>
      </c>
      <c r="D6" s="31" t="s">
        <v>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1"/>
      <c r="W6" s="3"/>
      <c r="X6" s="3"/>
      <c r="Y6" s="31" t="s">
        <v>4</v>
      </c>
    </row>
    <row r="7" spans="1:25" x14ac:dyDescent="0.25">
      <c r="A7" s="12">
        <v>1</v>
      </c>
      <c r="B7" t="s">
        <v>29</v>
      </c>
      <c r="C7" s="22" t="s">
        <v>76</v>
      </c>
      <c r="D7" s="22" t="s">
        <v>15</v>
      </c>
      <c r="E7" s="9"/>
      <c r="F7" s="9"/>
      <c r="G7" s="35"/>
      <c r="H7" s="35">
        <f>(2+22)</f>
        <v>24</v>
      </c>
      <c r="I7" s="35"/>
      <c r="J7" s="35"/>
      <c r="K7" s="35">
        <f>(9+9)</f>
        <v>18</v>
      </c>
      <c r="L7" s="35">
        <f>(6+18)</f>
        <v>24</v>
      </c>
      <c r="M7" s="35"/>
      <c r="N7" s="35"/>
      <c r="O7" s="35"/>
      <c r="P7" s="35">
        <v>18</v>
      </c>
      <c r="Q7" s="35">
        <f>(7+18)</f>
        <v>25</v>
      </c>
      <c r="R7" s="35"/>
      <c r="S7" s="35"/>
      <c r="T7" s="35"/>
      <c r="U7" s="35"/>
      <c r="V7" s="22"/>
      <c r="W7" s="9"/>
      <c r="X7" s="9"/>
      <c r="Y7" s="4">
        <f t="shared" ref="Y7:Y39" si="0">SUM(E7:X7)</f>
        <v>109</v>
      </c>
    </row>
    <row r="8" spans="1:25" x14ac:dyDescent="0.25">
      <c r="A8" s="12">
        <v>2</v>
      </c>
      <c r="B8" s="9" t="s">
        <v>202</v>
      </c>
      <c r="C8" s="9" t="s">
        <v>329</v>
      </c>
      <c r="D8" s="22" t="s">
        <v>15</v>
      </c>
      <c r="E8" s="9">
        <v>7</v>
      </c>
      <c r="F8" s="9"/>
      <c r="G8" s="35"/>
      <c r="H8" s="35"/>
      <c r="I8" s="35">
        <v>7</v>
      </c>
      <c r="J8" s="35"/>
      <c r="K8" s="35">
        <f>(11+11)</f>
        <v>22</v>
      </c>
      <c r="L8" s="35">
        <f>(9+22+22)</f>
        <v>53</v>
      </c>
      <c r="M8" s="35"/>
      <c r="N8" s="35"/>
      <c r="O8" s="35"/>
      <c r="P8" s="35"/>
      <c r="Q8" s="35">
        <v>18</v>
      </c>
      <c r="R8" s="35"/>
      <c r="S8" s="35"/>
      <c r="T8" s="35"/>
      <c r="U8" s="35"/>
      <c r="V8" s="22"/>
      <c r="W8" s="9"/>
      <c r="X8" s="9"/>
      <c r="Y8" s="4">
        <f t="shared" si="0"/>
        <v>107</v>
      </c>
    </row>
    <row r="9" spans="1:25" x14ac:dyDescent="0.25">
      <c r="A9" s="12">
        <v>3</v>
      </c>
      <c r="B9" s="22" t="s">
        <v>330</v>
      </c>
      <c r="C9" s="22" t="s">
        <v>331</v>
      </c>
      <c r="D9" s="22" t="s">
        <v>12</v>
      </c>
      <c r="E9" s="9">
        <v>5</v>
      </c>
      <c r="F9" s="9">
        <v>7</v>
      </c>
      <c r="G9" s="35"/>
      <c r="H9" s="35"/>
      <c r="I9" s="35"/>
      <c r="J9" s="35"/>
      <c r="K9" s="35">
        <f>(7+7)</f>
        <v>14</v>
      </c>
      <c r="L9" s="35">
        <v>12</v>
      </c>
      <c r="M9" s="35">
        <v>9</v>
      </c>
      <c r="N9" s="35"/>
      <c r="O9" s="35"/>
      <c r="P9" s="35">
        <v>2</v>
      </c>
      <c r="Q9" s="35">
        <v>9</v>
      </c>
      <c r="R9" s="35">
        <v>2</v>
      </c>
      <c r="S9" s="44"/>
      <c r="T9" s="35"/>
      <c r="U9" s="35"/>
      <c r="V9" s="22"/>
      <c r="W9" s="9"/>
      <c r="X9" s="9"/>
      <c r="Y9" s="4">
        <f t="shared" si="0"/>
        <v>60</v>
      </c>
    </row>
    <row r="10" spans="1:25" x14ac:dyDescent="0.25">
      <c r="A10" s="12">
        <v>4</v>
      </c>
      <c r="B10" s="22" t="s">
        <v>366</v>
      </c>
      <c r="C10" s="22" t="s">
        <v>367</v>
      </c>
      <c r="D10" s="22" t="s">
        <v>258</v>
      </c>
      <c r="E10" s="9"/>
      <c r="F10" s="9"/>
      <c r="G10" s="35"/>
      <c r="H10" s="35">
        <v>18</v>
      </c>
      <c r="I10" s="35"/>
      <c r="J10" s="35"/>
      <c r="K10" s="35"/>
      <c r="L10" s="35">
        <v>14</v>
      </c>
      <c r="M10" s="35"/>
      <c r="N10" s="35"/>
      <c r="O10" s="35"/>
      <c r="P10" s="35"/>
      <c r="Q10" s="35"/>
      <c r="R10" s="35"/>
      <c r="S10" s="35"/>
      <c r="T10" s="35"/>
      <c r="U10" s="35"/>
      <c r="V10" s="22"/>
      <c r="W10" s="9"/>
      <c r="X10" s="9"/>
      <c r="Y10" s="4">
        <f t="shared" si="0"/>
        <v>32</v>
      </c>
    </row>
    <row r="11" spans="1:25" x14ac:dyDescent="0.25">
      <c r="A11" s="12">
        <v>5</v>
      </c>
      <c r="B11" s="22" t="s">
        <v>356</v>
      </c>
      <c r="C11" s="22" t="s">
        <v>357</v>
      </c>
      <c r="D11" s="22" t="s">
        <v>32</v>
      </c>
      <c r="E11" s="9"/>
      <c r="F11" s="9"/>
      <c r="G11" s="35"/>
      <c r="H11" s="35">
        <v>4</v>
      </c>
      <c r="I11" s="35"/>
      <c r="J11" s="35">
        <f>(5+2)</f>
        <v>7</v>
      </c>
      <c r="K11" s="35">
        <v>5</v>
      </c>
      <c r="L11" s="35">
        <v>5</v>
      </c>
      <c r="M11" s="35"/>
      <c r="N11" s="35">
        <v>7</v>
      </c>
      <c r="O11" s="35"/>
      <c r="P11" s="35"/>
      <c r="Q11" s="35"/>
      <c r="R11" s="35"/>
      <c r="S11" s="35"/>
      <c r="T11" s="35"/>
      <c r="U11" s="35"/>
      <c r="V11" s="22"/>
      <c r="W11" s="9"/>
      <c r="X11" s="9"/>
      <c r="Y11" s="4">
        <f t="shared" si="0"/>
        <v>28</v>
      </c>
    </row>
    <row r="12" spans="1:25" x14ac:dyDescent="0.25">
      <c r="A12" s="12">
        <v>6</v>
      </c>
      <c r="B12" s="22" t="s">
        <v>332</v>
      </c>
      <c r="C12" s="22" t="s">
        <v>333</v>
      </c>
      <c r="D12" s="22" t="s">
        <v>128</v>
      </c>
      <c r="E12" s="22">
        <v>9</v>
      </c>
      <c r="F12" s="22"/>
      <c r="G12" s="36"/>
      <c r="H12" s="36">
        <v>2</v>
      </c>
      <c r="I12" s="36">
        <v>9</v>
      </c>
      <c r="J12" s="36"/>
      <c r="K12" s="36"/>
      <c r="L12" s="36">
        <v>7</v>
      </c>
      <c r="M12" s="36"/>
      <c r="N12" s="36"/>
      <c r="O12" s="36"/>
      <c r="P12" s="36"/>
      <c r="Q12" s="36"/>
      <c r="R12" s="36"/>
      <c r="S12" s="36"/>
      <c r="T12" s="36"/>
      <c r="U12" s="36"/>
      <c r="V12" s="22"/>
      <c r="W12" s="9"/>
      <c r="X12" s="9"/>
      <c r="Y12" s="4">
        <f t="shared" si="0"/>
        <v>27</v>
      </c>
    </row>
    <row r="13" spans="1:25" x14ac:dyDescent="0.25">
      <c r="A13" s="12">
        <v>7</v>
      </c>
      <c r="B13" s="22" t="s">
        <v>372</v>
      </c>
      <c r="C13" s="22" t="s">
        <v>373</v>
      </c>
      <c r="D13" s="22" t="s">
        <v>15</v>
      </c>
      <c r="E13" s="9"/>
      <c r="F13" s="9"/>
      <c r="G13" s="35"/>
      <c r="H13" s="35"/>
      <c r="I13" s="35">
        <v>7</v>
      </c>
      <c r="J13" s="35"/>
      <c r="K13" s="35">
        <f>(2+8)</f>
        <v>10</v>
      </c>
      <c r="L13" s="35">
        <v>3</v>
      </c>
      <c r="M13" s="35"/>
      <c r="N13" s="35"/>
      <c r="O13" s="35"/>
      <c r="P13" s="35"/>
      <c r="Q13" s="35">
        <v>4</v>
      </c>
      <c r="R13" s="35"/>
      <c r="S13" s="35"/>
      <c r="T13" s="35"/>
      <c r="U13" s="35"/>
      <c r="V13" s="22"/>
      <c r="W13" s="9"/>
      <c r="X13" s="9"/>
      <c r="Y13" s="4">
        <f t="shared" si="0"/>
        <v>24</v>
      </c>
    </row>
    <row r="14" spans="1:25" ht="12.45" customHeight="1" x14ac:dyDescent="0.25">
      <c r="A14" s="12">
        <v>8</v>
      </c>
      <c r="B14" s="22" t="s">
        <v>398</v>
      </c>
      <c r="C14" s="22" t="s">
        <v>399</v>
      </c>
      <c r="D14" s="22" t="s">
        <v>128</v>
      </c>
      <c r="E14" s="9"/>
      <c r="F14" s="9"/>
      <c r="G14" s="35"/>
      <c r="H14" s="35"/>
      <c r="I14" s="35"/>
      <c r="J14" s="35"/>
      <c r="K14" s="35">
        <v>7</v>
      </c>
      <c r="L14" s="35">
        <v>4</v>
      </c>
      <c r="M14" s="35">
        <v>7</v>
      </c>
      <c r="N14" s="35"/>
      <c r="O14" s="35">
        <v>5</v>
      </c>
      <c r="P14" s="35"/>
      <c r="Q14" s="35"/>
      <c r="R14" s="35"/>
      <c r="S14" s="35"/>
      <c r="T14" s="35"/>
      <c r="U14" s="35"/>
      <c r="V14" s="22"/>
      <c r="W14" s="9"/>
      <c r="X14" s="9"/>
      <c r="Y14" s="4">
        <f t="shared" si="0"/>
        <v>23</v>
      </c>
    </row>
    <row r="15" spans="1:25" x14ac:dyDescent="0.25">
      <c r="A15" s="12">
        <v>9</v>
      </c>
      <c r="B15" s="22" t="s">
        <v>413</v>
      </c>
      <c r="C15" s="22" t="s">
        <v>414</v>
      </c>
      <c r="D15" s="22" t="s">
        <v>388</v>
      </c>
      <c r="E15" s="90"/>
      <c r="F15" s="90"/>
      <c r="G15" s="90"/>
      <c r="H15" s="90"/>
      <c r="I15" s="90"/>
      <c r="J15" s="90"/>
      <c r="K15" s="91"/>
      <c r="L15" s="93">
        <f>(7+7)</f>
        <v>14</v>
      </c>
      <c r="M15" s="90"/>
      <c r="N15" s="90"/>
      <c r="O15" s="93">
        <v>7</v>
      </c>
      <c r="P15" s="90"/>
      <c r="Q15" s="90"/>
      <c r="R15" s="90"/>
      <c r="S15" s="90"/>
      <c r="T15" s="90"/>
      <c r="U15" s="90"/>
      <c r="V15" s="22"/>
      <c r="W15" s="90"/>
      <c r="X15" s="90"/>
      <c r="Y15" s="4">
        <f t="shared" si="0"/>
        <v>21</v>
      </c>
    </row>
    <row r="16" spans="1:25" x14ac:dyDescent="0.25">
      <c r="A16" s="12">
        <v>10</v>
      </c>
      <c r="B16" s="45" t="s">
        <v>341</v>
      </c>
      <c r="C16" s="9" t="s">
        <v>342</v>
      </c>
      <c r="D16" s="22" t="s">
        <v>30</v>
      </c>
      <c r="E16" s="22"/>
      <c r="F16" s="22">
        <v>7</v>
      </c>
      <c r="G16" s="36"/>
      <c r="H16" s="36">
        <v>5</v>
      </c>
      <c r="I16" s="36">
        <v>7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22"/>
      <c r="W16" s="9"/>
      <c r="X16" s="9"/>
      <c r="Y16" s="4">
        <f t="shared" si="0"/>
        <v>19</v>
      </c>
    </row>
    <row r="17" spans="1:25" x14ac:dyDescent="0.25">
      <c r="A17" s="12">
        <v>11</v>
      </c>
      <c r="B17" s="22" t="s">
        <v>415</v>
      </c>
      <c r="C17" s="48" t="s">
        <v>416</v>
      </c>
      <c r="D17" s="22" t="s">
        <v>21</v>
      </c>
      <c r="E17" s="90"/>
      <c r="F17" s="90"/>
      <c r="G17" s="90"/>
      <c r="H17" s="90"/>
      <c r="I17" s="90"/>
      <c r="J17" s="90"/>
      <c r="K17" s="91"/>
      <c r="L17" s="93">
        <v>18</v>
      </c>
      <c r="M17" s="90"/>
      <c r="N17" s="90"/>
      <c r="O17" s="90"/>
      <c r="P17" s="90"/>
      <c r="Q17" s="90"/>
      <c r="R17" s="90"/>
      <c r="S17" s="90"/>
      <c r="T17" s="90"/>
      <c r="U17" s="90"/>
      <c r="V17" s="22"/>
      <c r="W17" s="90"/>
      <c r="X17" s="90"/>
      <c r="Y17" s="4">
        <f t="shared" si="0"/>
        <v>18</v>
      </c>
    </row>
    <row r="18" spans="1:25" x14ac:dyDescent="0.25">
      <c r="A18" s="12">
        <v>12</v>
      </c>
      <c r="B18" s="22" t="s">
        <v>335</v>
      </c>
      <c r="C18" s="22" t="s">
        <v>336</v>
      </c>
      <c r="D18" s="22" t="s">
        <v>124</v>
      </c>
      <c r="E18" s="9"/>
      <c r="F18" s="9">
        <f>(5+5)</f>
        <v>10</v>
      </c>
      <c r="G18" s="35"/>
      <c r="H18" s="35">
        <v>7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44"/>
      <c r="T18" s="44"/>
      <c r="U18" s="44"/>
      <c r="V18" s="22"/>
      <c r="W18" s="9"/>
      <c r="X18" s="9"/>
      <c r="Y18" s="4">
        <f t="shared" si="0"/>
        <v>17</v>
      </c>
    </row>
    <row r="19" spans="1:25" x14ac:dyDescent="0.25">
      <c r="A19" s="12">
        <v>13</v>
      </c>
      <c r="B19" s="22" t="s">
        <v>384</v>
      </c>
      <c r="C19" s="22" t="s">
        <v>385</v>
      </c>
      <c r="D19" s="22" t="s">
        <v>128</v>
      </c>
      <c r="E19" s="9"/>
      <c r="F19" s="9"/>
      <c r="G19" s="35"/>
      <c r="H19" s="35"/>
      <c r="I19" s="35"/>
      <c r="J19" s="35">
        <v>7</v>
      </c>
      <c r="K19" s="35"/>
      <c r="L19" s="35"/>
      <c r="M19" s="35"/>
      <c r="N19" s="35"/>
      <c r="O19" s="35"/>
      <c r="P19" s="35"/>
      <c r="Q19" s="35"/>
      <c r="R19" s="35">
        <v>8</v>
      </c>
      <c r="S19" s="35"/>
      <c r="T19" s="35"/>
      <c r="U19" s="35"/>
      <c r="V19" s="22"/>
      <c r="W19" s="9"/>
      <c r="X19" s="9"/>
      <c r="Y19" s="4">
        <f t="shared" si="0"/>
        <v>15</v>
      </c>
    </row>
    <row r="20" spans="1:25" x14ac:dyDescent="0.25">
      <c r="A20" s="12">
        <v>14</v>
      </c>
      <c r="B20" s="22" t="s">
        <v>350</v>
      </c>
      <c r="C20" s="22" t="s">
        <v>351</v>
      </c>
      <c r="D20" s="22" t="s">
        <v>23</v>
      </c>
      <c r="E20" s="9"/>
      <c r="F20" s="9"/>
      <c r="G20" s="35">
        <f>(7+7)</f>
        <v>14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44"/>
      <c r="U20" s="44"/>
      <c r="V20" s="22"/>
      <c r="W20" s="9"/>
      <c r="X20" s="9"/>
      <c r="Y20" s="4">
        <f t="shared" si="0"/>
        <v>14</v>
      </c>
    </row>
    <row r="21" spans="1:25" ht="15.9" customHeight="1" x14ac:dyDescent="0.25">
      <c r="A21" s="12">
        <v>15</v>
      </c>
      <c r="B21" s="9" t="s">
        <v>436</v>
      </c>
      <c r="C21" s="9" t="s">
        <v>437</v>
      </c>
      <c r="D21" s="9" t="s">
        <v>21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>
        <v>7</v>
      </c>
      <c r="P21" s="9"/>
      <c r="Q21" s="9"/>
      <c r="R21" s="9">
        <v>7</v>
      </c>
      <c r="S21" s="9"/>
      <c r="T21" s="9"/>
      <c r="U21" s="9"/>
      <c r="V21" s="9"/>
      <c r="W21" s="9"/>
      <c r="X21" s="9"/>
      <c r="Y21" s="4">
        <f t="shared" si="0"/>
        <v>14</v>
      </c>
    </row>
    <row r="22" spans="1:25" ht="15.9" customHeight="1" x14ac:dyDescent="0.25">
      <c r="A22" s="12">
        <v>16</v>
      </c>
      <c r="B22" s="45" t="s">
        <v>448</v>
      </c>
      <c r="C22" s="22" t="s">
        <v>449</v>
      </c>
      <c r="D22" s="22" t="s">
        <v>13</v>
      </c>
      <c r="E22" s="22"/>
      <c r="F22" s="22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>
        <v>7</v>
      </c>
      <c r="R22" s="36"/>
      <c r="S22" s="36">
        <v>7</v>
      </c>
      <c r="T22" s="36"/>
      <c r="U22" s="36"/>
      <c r="V22" s="22"/>
      <c r="W22" s="9"/>
      <c r="X22" s="9"/>
      <c r="Y22" s="4">
        <f t="shared" si="0"/>
        <v>14</v>
      </c>
    </row>
    <row r="23" spans="1:25" ht="15.9" customHeight="1" x14ac:dyDescent="0.25">
      <c r="A23" s="12">
        <v>17</v>
      </c>
      <c r="B23" s="22" t="s">
        <v>354</v>
      </c>
      <c r="C23" s="22" t="s">
        <v>355</v>
      </c>
      <c r="D23" s="9" t="s">
        <v>30</v>
      </c>
      <c r="E23" s="9"/>
      <c r="F23" s="9"/>
      <c r="G23" s="35"/>
      <c r="H23" s="35">
        <v>7</v>
      </c>
      <c r="I23" s="35"/>
      <c r="J23" s="35"/>
      <c r="K23" s="35"/>
      <c r="L23" s="35"/>
      <c r="M23" s="35"/>
      <c r="N23" s="35"/>
      <c r="O23" s="35">
        <v>6</v>
      </c>
      <c r="P23" s="35"/>
      <c r="Q23" s="35"/>
      <c r="R23" s="35"/>
      <c r="S23" s="35"/>
      <c r="T23" s="35"/>
      <c r="U23" s="35"/>
      <c r="V23" s="22"/>
      <c r="W23" s="9"/>
      <c r="X23" s="9"/>
      <c r="Y23" s="4">
        <f t="shared" si="0"/>
        <v>13</v>
      </c>
    </row>
    <row r="24" spans="1:25" ht="15.9" customHeight="1" x14ac:dyDescent="0.25">
      <c r="A24" s="12">
        <v>18</v>
      </c>
      <c r="B24" s="22" t="s">
        <v>431</v>
      </c>
      <c r="C24" s="22" t="s">
        <v>432</v>
      </c>
      <c r="D24" s="22" t="s">
        <v>128</v>
      </c>
      <c r="E24" s="90"/>
      <c r="F24" s="90"/>
      <c r="G24" s="90"/>
      <c r="H24" s="90"/>
      <c r="I24" s="90"/>
      <c r="J24" s="90"/>
      <c r="K24" s="91"/>
      <c r="L24" s="90"/>
      <c r="M24" s="93"/>
      <c r="N24" s="90"/>
      <c r="O24" s="93">
        <v>8</v>
      </c>
      <c r="P24" s="90"/>
      <c r="Q24" s="96">
        <v>5</v>
      </c>
      <c r="R24" s="90"/>
      <c r="S24" s="90"/>
      <c r="T24" s="90"/>
      <c r="U24" s="90"/>
      <c r="V24" s="22"/>
      <c r="W24" s="90"/>
      <c r="X24" s="90"/>
      <c r="Y24" s="4">
        <f t="shared" si="0"/>
        <v>13</v>
      </c>
    </row>
    <row r="25" spans="1:25" ht="15.9" customHeight="1" x14ac:dyDescent="0.25">
      <c r="A25" s="12">
        <v>19</v>
      </c>
      <c r="B25" s="22" t="s">
        <v>380</v>
      </c>
      <c r="C25" s="22" t="s">
        <v>381</v>
      </c>
      <c r="D25" s="22" t="s">
        <v>13</v>
      </c>
      <c r="E25" s="9"/>
      <c r="F25" s="9"/>
      <c r="G25" s="35"/>
      <c r="H25" s="35"/>
      <c r="I25" s="35"/>
      <c r="J25" s="35">
        <v>7</v>
      </c>
      <c r="K25" s="35"/>
      <c r="L25" s="35"/>
      <c r="M25" s="35"/>
      <c r="N25" s="35"/>
      <c r="O25" s="35">
        <v>4</v>
      </c>
      <c r="P25" s="35"/>
      <c r="Q25" s="35"/>
      <c r="R25" s="35"/>
      <c r="S25" s="35"/>
      <c r="T25" s="35"/>
      <c r="U25" s="35"/>
      <c r="V25" s="22"/>
      <c r="W25" s="9"/>
      <c r="X25" s="9"/>
      <c r="Y25" s="4">
        <f t="shared" si="0"/>
        <v>11</v>
      </c>
    </row>
    <row r="26" spans="1:25" ht="15.9" customHeight="1" x14ac:dyDescent="0.25">
      <c r="A26" s="12">
        <v>20</v>
      </c>
      <c r="B26" s="45" t="s">
        <v>441</v>
      </c>
      <c r="C26" s="22" t="s">
        <v>442</v>
      </c>
      <c r="D26" s="22" t="s">
        <v>31</v>
      </c>
      <c r="E26" s="22"/>
      <c r="F26" s="22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>
        <f>(7+3)</f>
        <v>10</v>
      </c>
      <c r="R26" s="36"/>
      <c r="S26" s="36"/>
      <c r="T26" s="36"/>
      <c r="U26" s="36"/>
      <c r="V26" s="22"/>
      <c r="W26" s="9"/>
      <c r="X26" s="9"/>
      <c r="Y26" s="4">
        <f t="shared" si="0"/>
        <v>10</v>
      </c>
    </row>
    <row r="27" spans="1:25" ht="15.9" customHeight="1" x14ac:dyDescent="0.25">
      <c r="A27" s="12">
        <v>21</v>
      </c>
      <c r="B27" s="22" t="s">
        <v>400</v>
      </c>
      <c r="C27" s="22" t="s">
        <v>401</v>
      </c>
      <c r="D27" s="22" t="s">
        <v>12</v>
      </c>
      <c r="E27" s="90"/>
      <c r="F27" s="90"/>
      <c r="G27" s="90"/>
      <c r="H27" s="90"/>
      <c r="I27" s="90"/>
      <c r="J27" s="90"/>
      <c r="K27" s="91">
        <v>2</v>
      </c>
      <c r="L27" s="90"/>
      <c r="M27" s="93">
        <v>2</v>
      </c>
      <c r="N27" s="90"/>
      <c r="O27" s="90"/>
      <c r="P27" s="90"/>
      <c r="Q27" s="90"/>
      <c r="R27" s="96">
        <f>(4+2)</f>
        <v>6</v>
      </c>
      <c r="S27" s="90"/>
      <c r="T27" s="90"/>
      <c r="U27" s="90"/>
      <c r="V27" s="22"/>
      <c r="W27" s="90"/>
      <c r="X27" s="90"/>
      <c r="Y27" s="4">
        <f t="shared" si="0"/>
        <v>10</v>
      </c>
    </row>
    <row r="28" spans="1:25" ht="15.9" customHeight="1" x14ac:dyDescent="0.25">
      <c r="A28" s="12">
        <v>22</v>
      </c>
      <c r="B28" s="22" t="s">
        <v>337</v>
      </c>
      <c r="C28" s="24" t="s">
        <v>338</v>
      </c>
      <c r="D28" s="22" t="s">
        <v>128</v>
      </c>
      <c r="E28" s="22"/>
      <c r="F28" s="22">
        <v>4</v>
      </c>
      <c r="G28" s="36"/>
      <c r="H28" s="36"/>
      <c r="I28" s="36">
        <v>5</v>
      </c>
      <c r="J28" s="36"/>
      <c r="K28" s="36"/>
      <c r="L28" s="36"/>
      <c r="M28" s="36"/>
      <c r="N28" s="36"/>
      <c r="O28" s="36"/>
      <c r="P28" s="36"/>
      <c r="Q28" s="36"/>
      <c r="R28" s="36"/>
      <c r="S28" s="43"/>
      <c r="T28" s="43"/>
      <c r="U28" s="43"/>
      <c r="V28" s="22"/>
      <c r="W28" s="9"/>
      <c r="X28" s="9"/>
      <c r="Y28" s="4">
        <f t="shared" si="0"/>
        <v>9</v>
      </c>
    </row>
    <row r="29" spans="1:25" ht="17.55" customHeight="1" x14ac:dyDescent="0.25">
      <c r="A29" s="19">
        <v>23</v>
      </c>
      <c r="B29" s="45" t="s">
        <v>364</v>
      </c>
      <c r="C29" s="22" t="s">
        <v>365</v>
      </c>
      <c r="D29" s="22" t="s">
        <v>128</v>
      </c>
      <c r="E29" s="22"/>
      <c r="F29" s="22"/>
      <c r="G29" s="36"/>
      <c r="H29" s="36">
        <v>2</v>
      </c>
      <c r="I29" s="36">
        <v>5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22"/>
      <c r="W29" s="9"/>
      <c r="X29" s="9"/>
      <c r="Y29" s="4">
        <f t="shared" si="0"/>
        <v>7</v>
      </c>
    </row>
    <row r="30" spans="1:25" ht="18" customHeight="1" x14ac:dyDescent="0.25">
      <c r="A30" s="19">
        <v>24</v>
      </c>
      <c r="B30" s="22" t="s">
        <v>369</v>
      </c>
      <c r="C30" s="22" t="s">
        <v>370</v>
      </c>
      <c r="D30" s="22" t="s">
        <v>32</v>
      </c>
      <c r="E30" s="9"/>
      <c r="F30" s="9">
        <v>2</v>
      </c>
      <c r="G30" s="35"/>
      <c r="H30" s="35"/>
      <c r="I30" s="35">
        <v>4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22"/>
      <c r="W30" s="9"/>
      <c r="X30" s="9"/>
      <c r="Y30" s="4">
        <f t="shared" si="0"/>
        <v>6</v>
      </c>
    </row>
    <row r="31" spans="1:25" ht="17.55" customHeight="1" x14ac:dyDescent="0.25">
      <c r="A31" s="19">
        <v>25</v>
      </c>
      <c r="B31" s="22" t="s">
        <v>360</v>
      </c>
      <c r="C31" s="22" t="s">
        <v>361</v>
      </c>
      <c r="D31" s="22" t="s">
        <v>128</v>
      </c>
      <c r="E31" s="9"/>
      <c r="F31" s="9"/>
      <c r="G31" s="35"/>
      <c r="H31" s="35">
        <v>2</v>
      </c>
      <c r="I31" s="35"/>
      <c r="J31" s="35"/>
      <c r="K31" s="35"/>
      <c r="L31" s="35"/>
      <c r="M31" s="35"/>
      <c r="N31" s="35"/>
      <c r="O31" s="35"/>
      <c r="P31" s="35"/>
      <c r="Q31" s="35">
        <v>4</v>
      </c>
      <c r="R31" s="35"/>
      <c r="S31" s="44"/>
      <c r="T31" s="44"/>
      <c r="U31" s="44"/>
      <c r="V31" s="22"/>
      <c r="W31" s="9"/>
      <c r="X31" s="9"/>
      <c r="Y31" s="4">
        <f t="shared" si="0"/>
        <v>6</v>
      </c>
    </row>
    <row r="32" spans="1:25" ht="17.55" customHeight="1" x14ac:dyDescent="0.25">
      <c r="A32" s="19">
        <v>26</v>
      </c>
      <c r="B32" s="22" t="s">
        <v>362</v>
      </c>
      <c r="C32" s="22" t="s">
        <v>363</v>
      </c>
      <c r="D32" s="22" t="s">
        <v>124</v>
      </c>
      <c r="E32" s="9"/>
      <c r="F32" s="9"/>
      <c r="G32" s="35"/>
      <c r="H32" s="35">
        <v>5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44"/>
      <c r="U32" s="44"/>
      <c r="V32" s="22"/>
      <c r="W32" s="9"/>
      <c r="X32" s="9"/>
      <c r="Y32" s="4">
        <f t="shared" si="0"/>
        <v>5</v>
      </c>
    </row>
    <row r="33" spans="1:25" ht="17.55" customHeight="1" x14ac:dyDescent="0.25">
      <c r="A33" s="19">
        <v>27</v>
      </c>
      <c r="B33" s="22" t="s">
        <v>392</v>
      </c>
      <c r="C33" s="22" t="s">
        <v>393</v>
      </c>
      <c r="D33" s="22" t="s">
        <v>98</v>
      </c>
      <c r="E33" s="9"/>
      <c r="F33" s="9"/>
      <c r="G33" s="35"/>
      <c r="H33" s="35"/>
      <c r="I33" s="35"/>
      <c r="J33" s="35"/>
      <c r="K33" s="35">
        <v>5</v>
      </c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2"/>
      <c r="W33" s="9"/>
      <c r="X33" s="9"/>
      <c r="Y33" s="4">
        <f t="shared" si="0"/>
        <v>5</v>
      </c>
    </row>
    <row r="34" spans="1:25" ht="17.55" customHeight="1" x14ac:dyDescent="0.25">
      <c r="A34" s="19">
        <v>28</v>
      </c>
      <c r="B34" s="22" t="s">
        <v>235</v>
      </c>
      <c r="C34" s="22" t="s">
        <v>238</v>
      </c>
      <c r="D34" s="22" t="s">
        <v>128</v>
      </c>
      <c r="E34" s="90"/>
      <c r="F34" s="90"/>
      <c r="G34" s="90"/>
      <c r="H34" s="90"/>
      <c r="I34" s="90"/>
      <c r="J34" s="90"/>
      <c r="K34" s="91"/>
      <c r="L34" s="90"/>
      <c r="M34" s="93">
        <v>5</v>
      </c>
      <c r="N34" s="90"/>
      <c r="O34" s="90"/>
      <c r="P34" s="90"/>
      <c r="Q34" s="90"/>
      <c r="R34" s="90"/>
      <c r="S34" s="90"/>
      <c r="T34" s="90"/>
      <c r="U34" s="90"/>
      <c r="V34" s="22"/>
      <c r="W34" s="90"/>
      <c r="X34" s="90"/>
      <c r="Y34" s="4">
        <f t="shared" si="0"/>
        <v>5</v>
      </c>
    </row>
    <row r="35" spans="1:25" ht="17.55" customHeight="1" x14ac:dyDescent="0.25">
      <c r="A35" s="19">
        <v>29</v>
      </c>
      <c r="B35" s="45" t="s">
        <v>460</v>
      </c>
      <c r="C35" s="22" t="s">
        <v>461</v>
      </c>
      <c r="D35" s="22" t="s">
        <v>31</v>
      </c>
      <c r="E35" s="22"/>
      <c r="F35" s="22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>
        <v>5</v>
      </c>
      <c r="S35" s="36"/>
      <c r="T35" s="36"/>
      <c r="U35" s="36"/>
      <c r="V35" s="22"/>
      <c r="W35" s="9"/>
      <c r="X35" s="9"/>
      <c r="Y35" s="4">
        <f t="shared" si="0"/>
        <v>5</v>
      </c>
    </row>
    <row r="36" spans="1:25" ht="17.55" customHeight="1" x14ac:dyDescent="0.25">
      <c r="A36" s="19">
        <v>30</v>
      </c>
      <c r="B36" s="45" t="s">
        <v>468</v>
      </c>
      <c r="C36" s="22" t="s">
        <v>469</v>
      </c>
      <c r="D36" s="22" t="s">
        <v>258</v>
      </c>
      <c r="E36" s="22"/>
      <c r="F36" s="22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>
        <v>5</v>
      </c>
      <c r="T36" s="36"/>
      <c r="U36" s="36"/>
      <c r="V36" s="22"/>
      <c r="W36" s="9"/>
      <c r="X36" s="9"/>
      <c r="Y36" s="4">
        <f t="shared" si="0"/>
        <v>5</v>
      </c>
    </row>
    <row r="37" spans="1:25" ht="17.55" customHeight="1" x14ac:dyDescent="0.25">
      <c r="A37" s="19">
        <v>31</v>
      </c>
      <c r="B37" s="22" t="s">
        <v>394</v>
      </c>
      <c r="C37" s="22" t="s">
        <v>395</v>
      </c>
      <c r="D37" s="22" t="s">
        <v>128</v>
      </c>
      <c r="E37" s="9"/>
      <c r="F37" s="9"/>
      <c r="G37" s="35"/>
      <c r="H37" s="35"/>
      <c r="I37" s="35"/>
      <c r="J37" s="35"/>
      <c r="K37" s="35">
        <v>4</v>
      </c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22"/>
      <c r="W37" s="9"/>
      <c r="X37" s="9"/>
      <c r="Y37" s="4">
        <f t="shared" si="0"/>
        <v>4</v>
      </c>
    </row>
    <row r="38" spans="1:25" ht="17.55" customHeight="1" x14ac:dyDescent="0.25">
      <c r="A38" s="19">
        <v>32</v>
      </c>
      <c r="B38" s="45" t="s">
        <v>358</v>
      </c>
      <c r="C38" s="22" t="s">
        <v>359</v>
      </c>
      <c r="D38" s="22" t="s">
        <v>128</v>
      </c>
      <c r="E38" s="22"/>
      <c r="F38" s="22"/>
      <c r="G38" s="36"/>
      <c r="H38" s="36">
        <v>2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22"/>
      <c r="W38" s="9"/>
      <c r="X38" s="9"/>
      <c r="Y38" s="4">
        <f t="shared" si="0"/>
        <v>2</v>
      </c>
    </row>
    <row r="39" spans="1:25" x14ac:dyDescent="0.25">
      <c r="A39" s="20">
        <v>33</v>
      </c>
      <c r="B39" s="45" t="s">
        <v>29</v>
      </c>
      <c r="C39" s="22" t="s">
        <v>399</v>
      </c>
      <c r="D39" s="22" t="s">
        <v>15</v>
      </c>
      <c r="E39" s="22"/>
      <c r="F39" s="22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>
        <v>2</v>
      </c>
      <c r="R39" s="36"/>
      <c r="S39" s="36"/>
      <c r="T39" s="36"/>
      <c r="U39" s="36"/>
      <c r="V39" s="22"/>
      <c r="W39" s="9"/>
      <c r="X39" s="9"/>
      <c r="Y39" s="4">
        <f t="shared" si="0"/>
        <v>2</v>
      </c>
    </row>
    <row r="40" spans="1:25" hidden="1" x14ac:dyDescent="0.25">
      <c r="A40" s="12">
        <v>10</v>
      </c>
      <c r="B40" s="22"/>
      <c r="C40" s="22"/>
      <c r="D40" s="22"/>
      <c r="E40" s="9"/>
      <c r="F40" s="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4"/>
      <c r="T40" s="35"/>
      <c r="U40" s="35"/>
      <c r="V40" s="22"/>
      <c r="W40" s="9"/>
      <c r="X40" s="9"/>
      <c r="Y40" s="4">
        <f t="shared" ref="Y40:Y51" si="1">SUM(E40:X40)</f>
        <v>0</v>
      </c>
    </row>
    <row r="41" spans="1:25" hidden="1" x14ac:dyDescent="0.25">
      <c r="A41" s="12">
        <v>11</v>
      </c>
      <c r="B41" s="9"/>
      <c r="C41" s="9"/>
      <c r="D41" s="22"/>
      <c r="E41" s="9"/>
      <c r="F41" s="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44"/>
      <c r="U41" s="35"/>
      <c r="V41" s="22"/>
      <c r="W41" s="9"/>
      <c r="X41" s="9"/>
      <c r="Y41" s="4">
        <f t="shared" si="1"/>
        <v>0</v>
      </c>
    </row>
    <row r="42" spans="1:25" hidden="1" x14ac:dyDescent="0.25">
      <c r="A42" s="12">
        <v>12</v>
      </c>
      <c r="B42" s="22"/>
      <c r="C42" s="22"/>
      <c r="D42" s="22"/>
      <c r="E42" s="22"/>
      <c r="F42" s="22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22"/>
      <c r="W42" s="9"/>
      <c r="X42" s="9"/>
      <c r="Y42" s="4">
        <f t="shared" si="1"/>
        <v>0</v>
      </c>
    </row>
    <row r="43" spans="1:25" hidden="1" x14ac:dyDescent="0.25">
      <c r="A43" s="12">
        <v>13</v>
      </c>
      <c r="B43" s="9"/>
      <c r="C43" s="9"/>
      <c r="D43" s="9"/>
      <c r="E43" s="9"/>
      <c r="F43" s="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4"/>
      <c r="T43" s="44"/>
      <c r="U43" s="44"/>
      <c r="V43" s="22"/>
      <c r="W43" s="9"/>
      <c r="X43" s="9"/>
      <c r="Y43" s="4">
        <f t="shared" si="1"/>
        <v>0</v>
      </c>
    </row>
    <row r="44" spans="1:25" hidden="1" x14ac:dyDescent="0.25">
      <c r="A44" s="12">
        <v>14</v>
      </c>
      <c r="B44" s="9"/>
      <c r="C44" s="9"/>
      <c r="D44" s="9"/>
      <c r="E44" s="9"/>
      <c r="F44" s="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22"/>
      <c r="W44" s="9"/>
      <c r="X44" s="9"/>
      <c r="Y44" s="4">
        <f t="shared" si="1"/>
        <v>0</v>
      </c>
    </row>
    <row r="45" spans="1:25" hidden="1" x14ac:dyDescent="0.25">
      <c r="A45" s="12">
        <v>15</v>
      </c>
      <c r="B45" s="9"/>
      <c r="C45" s="9"/>
      <c r="D45" s="9"/>
      <c r="E45" s="9"/>
      <c r="F45" s="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22"/>
      <c r="W45" s="9"/>
      <c r="X45" s="9"/>
      <c r="Y45" s="4">
        <f t="shared" si="1"/>
        <v>0</v>
      </c>
    </row>
    <row r="46" spans="1:25" hidden="1" x14ac:dyDescent="0.25">
      <c r="A46" s="12">
        <v>16</v>
      </c>
      <c r="B46" s="22"/>
      <c r="C46" s="22"/>
      <c r="D46" s="22"/>
      <c r="E46" s="9"/>
      <c r="F46" s="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4"/>
      <c r="T46" s="44"/>
      <c r="U46" s="44"/>
      <c r="V46" s="22"/>
      <c r="W46" s="9"/>
      <c r="X46" s="9"/>
      <c r="Y46" s="4">
        <f t="shared" si="1"/>
        <v>0</v>
      </c>
    </row>
    <row r="47" spans="1:25" hidden="1" x14ac:dyDescent="0.25">
      <c r="A47" s="12">
        <v>17</v>
      </c>
      <c r="B47" s="22"/>
      <c r="C47" s="22"/>
      <c r="D47" s="22"/>
      <c r="E47" s="9"/>
      <c r="F47" s="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44"/>
      <c r="T47" s="44"/>
      <c r="U47" s="44"/>
      <c r="V47" s="22"/>
      <c r="W47" s="9"/>
      <c r="X47" s="9"/>
      <c r="Y47" s="4">
        <f t="shared" si="1"/>
        <v>0</v>
      </c>
    </row>
    <row r="48" spans="1:25" hidden="1" x14ac:dyDescent="0.25">
      <c r="A48" s="12">
        <v>18</v>
      </c>
      <c r="B48" s="22"/>
      <c r="C48" s="22"/>
      <c r="D48" s="22"/>
      <c r="E48" s="9"/>
      <c r="F48" s="87"/>
      <c r="G48" s="35"/>
      <c r="H48" s="41"/>
      <c r="I48" s="35"/>
      <c r="J48" s="35"/>
      <c r="K48" s="35"/>
      <c r="L48" s="35"/>
      <c r="M48" s="35"/>
      <c r="N48" s="35"/>
      <c r="O48" s="35"/>
      <c r="P48" s="35"/>
      <c r="Q48" s="41"/>
      <c r="R48" s="41"/>
      <c r="S48" s="88"/>
      <c r="T48" s="35"/>
      <c r="U48" s="35"/>
      <c r="V48" s="22"/>
      <c r="W48" s="9"/>
      <c r="X48" s="9"/>
      <c r="Y48" s="4">
        <f t="shared" si="1"/>
        <v>0</v>
      </c>
    </row>
    <row r="49" spans="1:25" hidden="1" x14ac:dyDescent="0.25">
      <c r="A49" s="12">
        <v>19</v>
      </c>
      <c r="B49" s="22"/>
      <c r="C49" s="22"/>
      <c r="D49" s="9"/>
      <c r="E49" s="22"/>
      <c r="F49" s="22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22"/>
      <c r="W49" s="9"/>
      <c r="X49" s="9"/>
      <c r="Y49" s="4">
        <f t="shared" si="1"/>
        <v>0</v>
      </c>
    </row>
    <row r="50" spans="1:25" hidden="1" x14ac:dyDescent="0.25">
      <c r="A50" s="12">
        <v>20</v>
      </c>
      <c r="B50" s="9"/>
      <c r="C50" s="9"/>
      <c r="D50" s="9"/>
      <c r="E50" s="9"/>
      <c r="F50" s="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44"/>
      <c r="T50" s="44"/>
      <c r="U50" s="44"/>
      <c r="V50" s="22"/>
      <c r="W50" s="9"/>
      <c r="X50" s="9"/>
      <c r="Y50" s="4">
        <f t="shared" si="1"/>
        <v>0</v>
      </c>
    </row>
    <row r="51" spans="1:25" ht="1.5" customHeight="1" x14ac:dyDescent="0.25">
      <c r="Y51" s="4">
        <f t="shared" si="1"/>
        <v>0</v>
      </c>
    </row>
    <row r="52" spans="1:25" ht="33" hidden="1" customHeight="1" x14ac:dyDescent="0.25"/>
    <row r="54" spans="1:25" x14ac:dyDescent="0.25">
      <c r="A54" s="14" t="s">
        <v>5</v>
      </c>
      <c r="B54" s="2"/>
      <c r="C54" s="2"/>
      <c r="D54" s="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17"/>
      <c r="W54" s="3"/>
      <c r="X54" s="3"/>
      <c r="Y54" s="3"/>
    </row>
    <row r="55" spans="1:25" x14ac:dyDescent="0.25">
      <c r="A55" s="14"/>
      <c r="B55" s="31" t="s">
        <v>3</v>
      </c>
      <c r="C55" s="31" t="s">
        <v>9</v>
      </c>
      <c r="D55" s="31" t="s">
        <v>2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4"/>
      <c r="W55" s="3"/>
      <c r="X55" s="3"/>
      <c r="Y55" s="31"/>
    </row>
    <row r="56" spans="1:25" ht="14.1" customHeight="1" x14ac:dyDescent="0.25">
      <c r="A56" s="12">
        <v>1</v>
      </c>
      <c r="B56" s="22" t="s">
        <v>241</v>
      </c>
      <c r="C56" s="24" t="s">
        <v>377</v>
      </c>
      <c r="D56" s="22" t="s">
        <v>23</v>
      </c>
      <c r="E56" s="22"/>
      <c r="F56" s="22"/>
      <c r="G56" s="36"/>
      <c r="H56" s="36"/>
      <c r="I56" s="36"/>
      <c r="J56" s="35">
        <v>7</v>
      </c>
      <c r="K56" s="35"/>
      <c r="L56" s="35">
        <v>9</v>
      </c>
      <c r="M56" s="35">
        <v>7</v>
      </c>
      <c r="N56" s="35"/>
      <c r="O56" s="35"/>
      <c r="P56" s="35">
        <f>(7+18)</f>
        <v>25</v>
      </c>
      <c r="Q56" s="35"/>
      <c r="R56" s="35">
        <v>7</v>
      </c>
      <c r="S56" s="35">
        <v>2</v>
      </c>
      <c r="T56" s="35"/>
      <c r="U56" s="44"/>
      <c r="V56" s="9"/>
      <c r="W56" s="9"/>
      <c r="X56" s="9"/>
      <c r="Y56" s="4">
        <f t="shared" ref="Y56:Y74" si="2">SUM(E56:X56)</f>
        <v>57</v>
      </c>
    </row>
    <row r="57" spans="1:25" x14ac:dyDescent="0.25">
      <c r="A57" s="12">
        <v>2</v>
      </c>
      <c r="B57" s="22" t="s">
        <v>403</v>
      </c>
      <c r="C57" s="24" t="s">
        <v>404</v>
      </c>
      <c r="D57" s="22" t="s">
        <v>388</v>
      </c>
      <c r="E57" s="22"/>
      <c r="F57" s="22"/>
      <c r="G57" s="36"/>
      <c r="H57" s="36"/>
      <c r="I57" s="36"/>
      <c r="J57" s="35"/>
      <c r="K57" s="35"/>
      <c r="L57" s="35">
        <f>(7+12)</f>
        <v>19</v>
      </c>
      <c r="M57" s="35"/>
      <c r="N57" s="35"/>
      <c r="O57" s="35"/>
      <c r="P57" s="35"/>
      <c r="Q57" s="35">
        <f>(9+5)</f>
        <v>14</v>
      </c>
      <c r="R57" s="35"/>
      <c r="S57" s="35"/>
      <c r="T57" s="35"/>
      <c r="U57" s="44"/>
      <c r="V57" s="9"/>
      <c r="W57" s="9"/>
      <c r="X57" s="9"/>
      <c r="Y57" s="4">
        <f t="shared" si="2"/>
        <v>33</v>
      </c>
    </row>
    <row r="58" spans="1:25" ht="12.45" customHeight="1" x14ac:dyDescent="0.25">
      <c r="A58" s="12">
        <v>3</v>
      </c>
      <c r="B58" s="21" t="s">
        <v>348</v>
      </c>
      <c r="C58" s="22" t="s">
        <v>349</v>
      </c>
      <c r="D58" s="22" t="s">
        <v>327</v>
      </c>
      <c r="E58" s="22"/>
      <c r="F58" s="22"/>
      <c r="G58" s="36">
        <v>5</v>
      </c>
      <c r="H58" s="36"/>
      <c r="I58" s="36"/>
      <c r="J58" s="36"/>
      <c r="K58" s="36"/>
      <c r="L58" s="36"/>
      <c r="M58" s="36"/>
      <c r="N58" s="36"/>
      <c r="O58" s="36"/>
      <c r="P58" s="36"/>
      <c r="Q58" s="36">
        <f>(5+14)</f>
        <v>19</v>
      </c>
      <c r="R58" s="36"/>
      <c r="S58" s="36"/>
      <c r="T58" s="36"/>
      <c r="U58" s="43"/>
      <c r="V58" s="22"/>
      <c r="W58" s="9"/>
      <c r="X58" s="9"/>
      <c r="Y58" s="4">
        <f t="shared" si="2"/>
        <v>24</v>
      </c>
    </row>
    <row r="59" spans="1:25" x14ac:dyDescent="0.25">
      <c r="A59" s="12">
        <v>4</v>
      </c>
      <c r="B59" s="9" t="s">
        <v>428</v>
      </c>
      <c r="C59" s="9" t="s">
        <v>429</v>
      </c>
      <c r="D59" s="9" t="s">
        <v>12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>
        <v>8</v>
      </c>
      <c r="P59" s="35"/>
      <c r="Q59" s="35"/>
      <c r="R59" s="35">
        <v>8</v>
      </c>
      <c r="S59" s="35">
        <v>7</v>
      </c>
      <c r="T59" s="35"/>
      <c r="U59" s="44"/>
      <c r="V59" s="9"/>
      <c r="W59" s="9"/>
      <c r="X59" s="9"/>
      <c r="Y59" s="4">
        <f t="shared" si="2"/>
        <v>23</v>
      </c>
    </row>
    <row r="60" spans="1:25" x14ac:dyDescent="0.25">
      <c r="A60" s="12">
        <v>5</v>
      </c>
      <c r="B60" s="22" t="s">
        <v>325</v>
      </c>
      <c r="C60" s="26" t="s">
        <v>326</v>
      </c>
      <c r="D60" s="22" t="s">
        <v>327</v>
      </c>
      <c r="E60" s="22">
        <v>7</v>
      </c>
      <c r="F60" s="22"/>
      <c r="G60" s="36">
        <f>(7+7)</f>
        <v>14</v>
      </c>
      <c r="H60" s="36"/>
      <c r="I60" s="36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44"/>
      <c r="V60" s="9"/>
      <c r="W60" s="9"/>
      <c r="X60" s="9"/>
      <c r="Y60" s="4">
        <f t="shared" si="2"/>
        <v>21</v>
      </c>
    </row>
    <row r="61" spans="1:25" ht="14.4" customHeight="1" x14ac:dyDescent="0.25">
      <c r="A61" s="12">
        <v>6</v>
      </c>
      <c r="B61" s="22" t="s">
        <v>430</v>
      </c>
      <c r="C61" s="24" t="s">
        <v>425</v>
      </c>
      <c r="D61" s="22" t="s">
        <v>128</v>
      </c>
      <c r="E61" s="22"/>
      <c r="F61" s="22"/>
      <c r="G61" s="36"/>
      <c r="H61" s="36"/>
      <c r="I61" s="36"/>
      <c r="J61" s="36"/>
      <c r="K61" s="36"/>
      <c r="L61" s="36"/>
      <c r="M61" s="36">
        <v>7</v>
      </c>
      <c r="N61" s="36"/>
      <c r="O61" s="36">
        <v>6</v>
      </c>
      <c r="P61" s="36">
        <f>(5+2)</f>
        <v>7</v>
      </c>
      <c r="Q61" s="36"/>
      <c r="R61" s="36"/>
      <c r="S61" s="36"/>
      <c r="T61" s="36"/>
      <c r="U61" s="43"/>
      <c r="V61" s="22"/>
      <c r="W61" s="9"/>
      <c r="X61" s="9"/>
      <c r="Y61" s="4">
        <f t="shared" si="2"/>
        <v>20</v>
      </c>
    </row>
    <row r="62" spans="1:25" ht="14.4" customHeight="1" x14ac:dyDescent="0.25">
      <c r="A62" s="12">
        <v>7</v>
      </c>
      <c r="B62" s="22" t="s">
        <v>378</v>
      </c>
      <c r="C62" s="24" t="s">
        <v>379</v>
      </c>
      <c r="D62" s="22" t="s">
        <v>23</v>
      </c>
      <c r="E62" s="22"/>
      <c r="F62" s="22"/>
      <c r="G62" s="36"/>
      <c r="H62" s="36"/>
      <c r="I62" s="36"/>
      <c r="J62" s="35">
        <v>5</v>
      </c>
      <c r="K62" s="35"/>
      <c r="L62" s="35"/>
      <c r="M62" s="35"/>
      <c r="N62" s="35"/>
      <c r="O62" s="35">
        <v>4</v>
      </c>
      <c r="P62" s="35"/>
      <c r="Q62" s="35"/>
      <c r="R62" s="35"/>
      <c r="S62" s="35">
        <v>7</v>
      </c>
      <c r="T62" s="35"/>
      <c r="U62" s="44"/>
      <c r="V62" s="9"/>
      <c r="W62" s="9"/>
      <c r="X62" s="9"/>
      <c r="Y62" s="4">
        <f t="shared" si="2"/>
        <v>16</v>
      </c>
    </row>
    <row r="63" spans="1:25" x14ac:dyDescent="0.25">
      <c r="A63" s="12">
        <v>8</v>
      </c>
      <c r="B63" s="22" t="s">
        <v>415</v>
      </c>
      <c r="C63" s="24" t="s">
        <v>417</v>
      </c>
      <c r="D63" s="22" t="s">
        <v>21</v>
      </c>
      <c r="E63" s="22"/>
      <c r="F63" s="22"/>
      <c r="G63" s="36"/>
      <c r="H63" s="36"/>
      <c r="I63" s="36"/>
      <c r="J63" s="35"/>
      <c r="K63" s="35"/>
      <c r="L63" s="35">
        <v>12</v>
      </c>
      <c r="M63" s="35"/>
      <c r="N63" s="35"/>
      <c r="O63" s="35"/>
      <c r="P63" s="35"/>
      <c r="Q63" s="35"/>
      <c r="R63" s="35"/>
      <c r="S63" s="35"/>
      <c r="T63" s="35"/>
      <c r="U63" s="44"/>
      <c r="V63" s="9"/>
      <c r="W63" s="9"/>
      <c r="X63" s="9"/>
      <c r="Y63" s="4">
        <f t="shared" si="2"/>
        <v>12</v>
      </c>
    </row>
    <row r="64" spans="1:25" x14ac:dyDescent="0.25">
      <c r="A64" s="12">
        <v>9</v>
      </c>
      <c r="B64" s="22" t="s">
        <v>426</v>
      </c>
      <c r="C64" s="24" t="s">
        <v>427</v>
      </c>
      <c r="D64" s="22" t="s">
        <v>128</v>
      </c>
      <c r="E64" s="22"/>
      <c r="F64" s="22"/>
      <c r="G64" s="36"/>
      <c r="H64" s="36"/>
      <c r="I64" s="36"/>
      <c r="J64" s="35"/>
      <c r="K64" s="35"/>
      <c r="L64" s="35"/>
      <c r="M64" s="35">
        <v>5</v>
      </c>
      <c r="N64" s="35"/>
      <c r="O64" s="35"/>
      <c r="P64" s="35"/>
      <c r="Q64" s="35">
        <v>7</v>
      </c>
      <c r="R64" s="35"/>
      <c r="S64" s="35"/>
      <c r="T64" s="35"/>
      <c r="U64" s="44"/>
      <c r="V64" s="9"/>
      <c r="W64" s="9"/>
      <c r="X64" s="9"/>
      <c r="Y64" s="4">
        <f t="shared" si="2"/>
        <v>12</v>
      </c>
    </row>
    <row r="65" spans="1:25" x14ac:dyDescent="0.25">
      <c r="A65" s="12">
        <v>10</v>
      </c>
      <c r="B65" s="22" t="s">
        <v>418</v>
      </c>
      <c r="C65" s="24" t="s">
        <v>419</v>
      </c>
      <c r="D65" s="22" t="s">
        <v>12</v>
      </c>
      <c r="E65" s="22"/>
      <c r="F65" s="22"/>
      <c r="G65" s="36"/>
      <c r="H65" s="36"/>
      <c r="I65" s="36"/>
      <c r="J65" s="35"/>
      <c r="K65" s="35"/>
      <c r="L65" s="35">
        <v>4</v>
      </c>
      <c r="M65" s="35">
        <v>5</v>
      </c>
      <c r="N65" s="35"/>
      <c r="O65" s="35"/>
      <c r="P65" s="35"/>
      <c r="Q65" s="35"/>
      <c r="R65" s="35"/>
      <c r="S65" s="35"/>
      <c r="T65" s="35"/>
      <c r="U65" s="44"/>
      <c r="V65" s="9"/>
      <c r="W65" s="9"/>
      <c r="X65" s="9"/>
      <c r="Y65" s="4">
        <f t="shared" si="2"/>
        <v>9</v>
      </c>
    </row>
    <row r="66" spans="1:25" x14ac:dyDescent="0.25">
      <c r="A66" s="12">
        <v>11</v>
      </c>
      <c r="B66" s="22" t="s">
        <v>335</v>
      </c>
      <c r="C66" s="24" t="s">
        <v>353</v>
      </c>
      <c r="D66" s="22" t="s">
        <v>124</v>
      </c>
      <c r="E66" s="22"/>
      <c r="F66" s="22"/>
      <c r="G66" s="36"/>
      <c r="H66" s="36">
        <v>7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43"/>
      <c r="V66" s="22"/>
      <c r="W66" s="9"/>
      <c r="X66" s="9"/>
      <c r="Y66" s="4">
        <f t="shared" si="2"/>
        <v>7</v>
      </c>
    </row>
    <row r="67" spans="1:25" x14ac:dyDescent="0.25">
      <c r="A67" s="12">
        <v>12</v>
      </c>
      <c r="B67" s="22" t="s">
        <v>235</v>
      </c>
      <c r="C67" s="22" t="s">
        <v>371</v>
      </c>
      <c r="D67" s="22" t="s">
        <v>128</v>
      </c>
      <c r="E67" s="22"/>
      <c r="F67" s="9"/>
      <c r="G67" s="35"/>
      <c r="H67" s="35"/>
      <c r="I67" s="35">
        <v>7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4"/>
      <c r="U67" s="44"/>
      <c r="V67" s="22"/>
      <c r="W67" s="9"/>
      <c r="X67" s="9"/>
      <c r="Y67" s="4">
        <f t="shared" si="2"/>
        <v>7</v>
      </c>
    </row>
    <row r="68" spans="1:25" x14ac:dyDescent="0.25">
      <c r="A68" s="12">
        <v>13</v>
      </c>
      <c r="B68" s="9" t="s">
        <v>382</v>
      </c>
      <c r="C68" s="9" t="s">
        <v>383</v>
      </c>
      <c r="D68" s="9" t="s">
        <v>128</v>
      </c>
      <c r="E68" s="9"/>
      <c r="F68" s="9"/>
      <c r="G68" s="35"/>
      <c r="H68" s="35"/>
      <c r="I68" s="35"/>
      <c r="J68" s="35">
        <v>7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44"/>
      <c r="V68" s="9"/>
      <c r="W68" s="9"/>
      <c r="X68" s="9"/>
      <c r="Y68" s="4">
        <f t="shared" si="2"/>
        <v>7</v>
      </c>
    </row>
    <row r="69" spans="1:25" x14ac:dyDescent="0.25">
      <c r="A69" s="12">
        <v>14</v>
      </c>
      <c r="B69" s="22" t="s">
        <v>457</v>
      </c>
      <c r="C69" s="24" t="s">
        <v>458</v>
      </c>
      <c r="D69" s="22" t="s">
        <v>459</v>
      </c>
      <c r="E69" s="22"/>
      <c r="F69" s="22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>
        <v>5</v>
      </c>
      <c r="S69" s="36"/>
      <c r="T69" s="36"/>
      <c r="U69" s="43"/>
      <c r="V69" s="92"/>
      <c r="W69" s="9"/>
      <c r="X69" s="9"/>
      <c r="Y69" s="4">
        <f t="shared" si="2"/>
        <v>5</v>
      </c>
    </row>
    <row r="70" spans="1:25" x14ac:dyDescent="0.25">
      <c r="A70" s="12">
        <v>15</v>
      </c>
      <c r="B70" s="22" t="s">
        <v>396</v>
      </c>
      <c r="C70" s="24" t="s">
        <v>397</v>
      </c>
      <c r="D70" s="22" t="s">
        <v>23</v>
      </c>
      <c r="E70" s="22"/>
      <c r="F70" s="22"/>
      <c r="G70" s="36"/>
      <c r="H70" s="36"/>
      <c r="I70" s="36"/>
      <c r="J70" s="36"/>
      <c r="K70" s="36">
        <v>2</v>
      </c>
      <c r="L70" s="36">
        <v>2</v>
      </c>
      <c r="M70" s="36"/>
      <c r="N70" s="36"/>
      <c r="O70" s="36"/>
      <c r="P70" s="36"/>
      <c r="Q70" s="36"/>
      <c r="R70" s="36"/>
      <c r="S70" s="36"/>
      <c r="T70" s="36"/>
      <c r="U70" s="43"/>
      <c r="V70" s="22"/>
      <c r="W70" s="9"/>
      <c r="X70" s="9"/>
      <c r="Y70" s="4">
        <f t="shared" si="2"/>
        <v>4</v>
      </c>
    </row>
    <row r="71" spans="1:25" x14ac:dyDescent="0.25">
      <c r="A71" s="12">
        <v>16</v>
      </c>
      <c r="B71" s="9" t="s">
        <v>422</v>
      </c>
      <c r="C71" s="9" t="s">
        <v>423</v>
      </c>
      <c r="D71" s="9" t="s">
        <v>388</v>
      </c>
      <c r="E71" s="9"/>
      <c r="F71" s="9"/>
      <c r="G71" s="9"/>
      <c r="H71" s="9"/>
      <c r="I71" s="9"/>
      <c r="J71" s="9"/>
      <c r="K71" s="9"/>
      <c r="L71" s="9"/>
      <c r="M71" s="9"/>
      <c r="N71" s="9">
        <v>2</v>
      </c>
      <c r="O71" s="9"/>
      <c r="P71" s="9">
        <v>2</v>
      </c>
      <c r="Q71" s="9"/>
      <c r="R71" s="9"/>
      <c r="S71" s="9"/>
      <c r="T71" s="9"/>
      <c r="U71" s="9"/>
      <c r="V71" s="9"/>
      <c r="W71" s="9"/>
      <c r="X71" s="9"/>
      <c r="Y71" s="4">
        <f t="shared" si="2"/>
        <v>4</v>
      </c>
    </row>
    <row r="72" spans="1:25" x14ac:dyDescent="0.25">
      <c r="A72" s="12">
        <v>17</v>
      </c>
      <c r="B72" s="9" t="s">
        <v>405</v>
      </c>
      <c r="C72" s="9" t="s">
        <v>406</v>
      </c>
      <c r="D72" s="9" t="s">
        <v>21</v>
      </c>
      <c r="E72" s="9"/>
      <c r="F72" s="9"/>
      <c r="G72" s="35"/>
      <c r="H72" s="35"/>
      <c r="I72" s="35"/>
      <c r="J72" s="35"/>
      <c r="K72" s="35"/>
      <c r="L72" s="35">
        <v>3</v>
      </c>
      <c r="M72" s="35"/>
      <c r="N72" s="35"/>
      <c r="O72" s="35"/>
      <c r="P72" s="35"/>
      <c r="Q72" s="35"/>
      <c r="R72" s="35"/>
      <c r="S72" s="35"/>
      <c r="T72" s="35"/>
      <c r="U72" s="44"/>
      <c r="V72" s="22"/>
      <c r="W72" s="9"/>
      <c r="X72" s="9"/>
      <c r="Y72" s="4">
        <f t="shared" si="2"/>
        <v>3</v>
      </c>
    </row>
    <row r="73" spans="1:25" x14ac:dyDescent="0.25">
      <c r="A73" s="12">
        <v>18</v>
      </c>
      <c r="B73" s="9" t="s">
        <v>374</v>
      </c>
      <c r="C73" s="9" t="s">
        <v>375</v>
      </c>
      <c r="D73" s="9" t="s">
        <v>327</v>
      </c>
      <c r="E73" s="9"/>
      <c r="F73" s="9"/>
      <c r="G73" s="35"/>
      <c r="H73" s="35"/>
      <c r="I73" s="35">
        <v>2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44"/>
      <c r="V73" s="9"/>
      <c r="W73" s="9"/>
      <c r="X73" s="9"/>
      <c r="Y73" s="4">
        <f t="shared" si="2"/>
        <v>2</v>
      </c>
    </row>
    <row r="74" spans="1:25" x14ac:dyDescent="0.25">
      <c r="A74" s="25">
        <v>19</v>
      </c>
      <c r="B74" s="22" t="s">
        <v>438</v>
      </c>
      <c r="C74" s="24" t="s">
        <v>439</v>
      </c>
      <c r="D74" s="22" t="s">
        <v>12</v>
      </c>
      <c r="E74" s="22"/>
      <c r="F74" s="22">
        <v>2</v>
      </c>
      <c r="G74" s="36"/>
      <c r="H74" s="36"/>
      <c r="I74" s="36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44"/>
      <c r="V74" s="22"/>
      <c r="W74" s="9"/>
      <c r="X74" s="9"/>
      <c r="Y74" s="4">
        <f t="shared" si="2"/>
        <v>2</v>
      </c>
    </row>
    <row r="75" spans="1:25" x14ac:dyDescent="0.25">
      <c r="B75" s="21"/>
      <c r="C75" s="26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89"/>
    </row>
    <row r="77" spans="1:25" x14ac:dyDescent="0.25">
      <c r="A77" s="14" t="s">
        <v>6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</row>
    <row r="78" spans="1:25" x14ac:dyDescent="0.25">
      <c r="A78" s="14"/>
      <c r="B78" s="2"/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4"/>
      <c r="W78" s="3"/>
      <c r="X78" s="3"/>
      <c r="Y78" s="31" t="s">
        <v>4</v>
      </c>
    </row>
    <row r="79" spans="1:25" x14ac:dyDescent="0.25">
      <c r="A79" s="12"/>
      <c r="B79" s="31" t="s">
        <v>3</v>
      </c>
      <c r="C79" s="31" t="s">
        <v>9</v>
      </c>
      <c r="D79" s="31" t="s">
        <v>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4"/>
      <c r="W79" s="34"/>
      <c r="X79" s="34"/>
      <c r="Y79" s="34"/>
    </row>
    <row r="80" spans="1:25" x14ac:dyDescent="0.25">
      <c r="A80" s="12">
        <v>1</v>
      </c>
      <c r="B80" s="22" t="s">
        <v>339</v>
      </c>
      <c r="C80" s="22" t="s">
        <v>340</v>
      </c>
      <c r="D80" s="22" t="s">
        <v>15</v>
      </c>
      <c r="E80" s="22"/>
      <c r="F80" s="22">
        <v>7</v>
      </c>
      <c r="G80" s="36"/>
      <c r="H80" s="36"/>
      <c r="I80" s="36">
        <f>(7+7+9)</f>
        <v>23</v>
      </c>
      <c r="J80" s="36"/>
      <c r="K80" s="36"/>
      <c r="L80" s="36">
        <v>7</v>
      </c>
      <c r="M80" s="36"/>
      <c r="N80" s="36"/>
      <c r="O80" s="36"/>
      <c r="P80" s="43">
        <v>5</v>
      </c>
      <c r="Q80" s="43">
        <f>(7+7)</f>
        <v>14</v>
      </c>
      <c r="R80" s="99"/>
      <c r="S80" s="99"/>
      <c r="T80" s="43"/>
      <c r="U80" s="43"/>
      <c r="V80" s="84"/>
      <c r="W80" s="94"/>
      <c r="X80" s="94"/>
      <c r="Y80" s="95">
        <f t="shared" ref="Y80:Y89" si="3">SUM(E80:X80)</f>
        <v>56</v>
      </c>
    </row>
    <row r="81" spans="1:25" x14ac:dyDescent="0.25">
      <c r="A81" s="12">
        <v>2</v>
      </c>
      <c r="B81" s="22" t="s">
        <v>346</v>
      </c>
      <c r="C81" s="22" t="s">
        <v>347</v>
      </c>
      <c r="D81" s="22" t="s">
        <v>15</v>
      </c>
      <c r="E81" s="22"/>
      <c r="F81" s="22"/>
      <c r="G81" s="36">
        <v>7</v>
      </c>
      <c r="H81" s="36"/>
      <c r="I81" s="36"/>
      <c r="J81" s="36"/>
      <c r="K81" s="36"/>
      <c r="L81" s="36">
        <v>5</v>
      </c>
      <c r="M81" s="36">
        <v>7</v>
      </c>
      <c r="N81" s="36"/>
      <c r="O81" s="36">
        <v>8</v>
      </c>
      <c r="P81" s="43"/>
      <c r="Q81" s="43">
        <v>9</v>
      </c>
      <c r="R81" s="99">
        <f>(7+8)</f>
        <v>15</v>
      </c>
      <c r="S81" s="99"/>
      <c r="T81" s="43"/>
      <c r="U81" s="43"/>
      <c r="V81" s="22"/>
      <c r="W81" s="9"/>
      <c r="X81" s="9"/>
      <c r="Y81" s="4">
        <f t="shared" si="3"/>
        <v>51</v>
      </c>
    </row>
    <row r="82" spans="1:25" x14ac:dyDescent="0.25">
      <c r="A82" s="12">
        <v>3</v>
      </c>
      <c r="B82" s="9" t="s">
        <v>390</v>
      </c>
      <c r="C82" s="9" t="s">
        <v>391</v>
      </c>
      <c r="D82" s="9" t="s">
        <v>15</v>
      </c>
      <c r="E82" s="22"/>
      <c r="F82" s="22"/>
      <c r="G82" s="36"/>
      <c r="H82" s="36"/>
      <c r="I82" s="36"/>
      <c r="J82" s="36"/>
      <c r="K82" s="36">
        <f>(7+9)</f>
        <v>16</v>
      </c>
      <c r="L82" s="36">
        <f>(7+7)</f>
        <v>14</v>
      </c>
      <c r="M82" s="36">
        <v>5</v>
      </c>
      <c r="N82" s="36"/>
      <c r="O82" s="36">
        <v>7</v>
      </c>
      <c r="P82" s="43"/>
      <c r="Q82" s="43"/>
      <c r="R82" s="99"/>
      <c r="S82" s="99"/>
      <c r="T82" s="43"/>
      <c r="U82" s="43"/>
      <c r="V82" s="22"/>
      <c r="W82" s="9"/>
      <c r="X82" s="9"/>
      <c r="Y82" s="4">
        <f t="shared" si="3"/>
        <v>42</v>
      </c>
    </row>
    <row r="83" spans="1:25" x14ac:dyDescent="0.25">
      <c r="A83" s="12">
        <v>4</v>
      </c>
      <c r="B83" s="22" t="s">
        <v>343</v>
      </c>
      <c r="C83" s="22" t="s">
        <v>344</v>
      </c>
      <c r="D83" s="9" t="s">
        <v>15</v>
      </c>
      <c r="E83" s="22"/>
      <c r="F83" s="22">
        <v>2</v>
      </c>
      <c r="G83" s="36"/>
      <c r="H83" s="36"/>
      <c r="I83" s="36"/>
      <c r="J83" s="36"/>
      <c r="K83" s="36">
        <v>7</v>
      </c>
      <c r="L83" s="36"/>
      <c r="M83" s="36"/>
      <c r="N83" s="36"/>
      <c r="O83" s="36"/>
      <c r="P83" s="43"/>
      <c r="Q83" s="43">
        <v>5</v>
      </c>
      <c r="R83" s="99"/>
      <c r="S83" s="99"/>
      <c r="T83" s="43"/>
      <c r="U83" s="43"/>
      <c r="V83" s="9"/>
      <c r="W83" s="9"/>
      <c r="X83" s="9"/>
      <c r="Y83" s="4">
        <f t="shared" si="3"/>
        <v>14</v>
      </c>
    </row>
    <row r="84" spans="1:25" x14ac:dyDescent="0.25">
      <c r="A84" s="12">
        <v>5</v>
      </c>
      <c r="B84" s="9" t="s">
        <v>411</v>
      </c>
      <c r="C84" s="9" t="s">
        <v>412</v>
      </c>
      <c r="D84" s="9" t="s">
        <v>388</v>
      </c>
      <c r="E84" s="9"/>
      <c r="F84" s="9"/>
      <c r="G84" s="9"/>
      <c r="H84" s="9"/>
      <c r="I84" s="9"/>
      <c r="J84" s="9"/>
      <c r="K84" s="9"/>
      <c r="L84" s="9">
        <v>4</v>
      </c>
      <c r="M84" s="9"/>
      <c r="N84" s="9"/>
      <c r="O84" s="9"/>
      <c r="P84" s="9"/>
      <c r="Q84" s="9">
        <v>5</v>
      </c>
      <c r="R84" s="100"/>
      <c r="S84" s="100"/>
      <c r="T84" s="9"/>
      <c r="U84" s="9"/>
      <c r="V84" s="22"/>
      <c r="W84" s="9"/>
      <c r="X84" s="9"/>
      <c r="Y84" s="4">
        <f t="shared" si="3"/>
        <v>9</v>
      </c>
    </row>
    <row r="85" spans="1:25" x14ac:dyDescent="0.25">
      <c r="A85" s="12">
        <v>6</v>
      </c>
      <c r="B85" s="9" t="s">
        <v>409</v>
      </c>
      <c r="C85" s="9" t="s">
        <v>410</v>
      </c>
      <c r="D85" s="9" t="s">
        <v>15</v>
      </c>
      <c r="E85" s="9"/>
      <c r="F85" s="9"/>
      <c r="G85" s="9"/>
      <c r="H85" s="9"/>
      <c r="I85" s="9"/>
      <c r="J85" s="9"/>
      <c r="K85" s="9"/>
      <c r="L85" s="9">
        <v>4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4">
        <f t="shared" si="3"/>
        <v>4</v>
      </c>
    </row>
    <row r="86" spans="1:25" x14ac:dyDescent="0.25">
      <c r="A86" s="12">
        <v>7</v>
      </c>
      <c r="B86" s="22" t="s">
        <v>386</v>
      </c>
      <c r="C86" s="22" t="s">
        <v>387</v>
      </c>
      <c r="D86" s="22" t="s">
        <v>388</v>
      </c>
      <c r="E86" s="22"/>
      <c r="F86" s="22"/>
      <c r="G86" s="36"/>
      <c r="H86" s="36"/>
      <c r="I86" s="36"/>
      <c r="J86" s="36">
        <v>2</v>
      </c>
      <c r="K86" s="36"/>
      <c r="L86" s="36"/>
      <c r="M86" s="36"/>
      <c r="N86" s="36"/>
      <c r="O86" s="36">
        <v>2</v>
      </c>
      <c r="P86" s="43"/>
      <c r="Q86" s="43"/>
      <c r="R86" s="43"/>
      <c r="S86" s="43"/>
      <c r="T86" s="43"/>
      <c r="U86" s="43"/>
      <c r="V86" s="9"/>
      <c r="W86" s="9"/>
      <c r="X86" s="9"/>
      <c r="Y86" s="4">
        <f t="shared" si="3"/>
        <v>4</v>
      </c>
    </row>
    <row r="87" spans="1:25" x14ac:dyDescent="0.25">
      <c r="A87" s="12">
        <v>8</v>
      </c>
      <c r="B87" s="9" t="s">
        <v>433</v>
      </c>
      <c r="C87" s="9" t="s">
        <v>434</v>
      </c>
      <c r="D87" s="9" t="s">
        <v>15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>
        <v>2</v>
      </c>
      <c r="P87" s="9"/>
      <c r="Q87" s="9">
        <v>2</v>
      </c>
      <c r="R87" s="9"/>
      <c r="S87" s="9"/>
      <c r="T87" s="9"/>
      <c r="U87" s="9"/>
      <c r="V87" s="9"/>
      <c r="W87" s="9"/>
      <c r="X87" s="9"/>
      <c r="Y87" s="4">
        <f t="shared" si="3"/>
        <v>4</v>
      </c>
    </row>
    <row r="88" spans="1:25" x14ac:dyDescent="0.25">
      <c r="A88" s="12">
        <v>9</v>
      </c>
      <c r="B88" s="9" t="s">
        <v>407</v>
      </c>
      <c r="C88" s="9" t="s">
        <v>408</v>
      </c>
      <c r="D88" s="9" t="s">
        <v>128</v>
      </c>
      <c r="E88" s="9"/>
      <c r="F88" s="9"/>
      <c r="G88" s="9"/>
      <c r="H88" s="9"/>
      <c r="I88" s="9"/>
      <c r="J88" s="9"/>
      <c r="K88" s="9"/>
      <c r="L88" s="9">
        <v>2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4">
        <f t="shared" si="3"/>
        <v>2</v>
      </c>
    </row>
    <row r="89" spans="1:25" x14ac:dyDescent="0.25">
      <c r="A89" s="98">
        <v>10</v>
      </c>
      <c r="B89" s="9" t="s">
        <v>462</v>
      </c>
      <c r="C89" s="9" t="s">
        <v>463</v>
      </c>
      <c r="D89" s="9" t="s">
        <v>106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2</v>
      </c>
      <c r="S89" s="9"/>
      <c r="T89" s="9"/>
      <c r="U89" s="9"/>
      <c r="V89" s="9"/>
      <c r="W89" s="9"/>
      <c r="X89" s="9"/>
      <c r="Y89" s="4">
        <f t="shared" si="3"/>
        <v>2</v>
      </c>
    </row>
    <row r="90" spans="1:25" x14ac:dyDescent="0.25">
      <c r="A90" s="9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x14ac:dyDescent="0.25">
      <c r="A91" s="97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</sheetData>
  <sortState xmlns:xlrd2="http://schemas.microsoft.com/office/spreadsheetml/2017/richdata2" ref="B80:Y90">
    <sortCondition descending="1" ref="Y80:Y90"/>
  </sortState>
  <phoneticPr fontId="3" type="noConversion"/>
  <pageMargins left="0.75" right="0.75" top="1" bottom="1" header="0.5" footer="0.5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937B-C9BD-44D3-92C9-A381B22AD01F}">
  <dimension ref="A1:AC48"/>
  <sheetViews>
    <sheetView workbookViewId="0">
      <selection activeCell="E7" sqref="E7"/>
    </sheetView>
  </sheetViews>
  <sheetFormatPr defaultColWidth="8.88671875" defaultRowHeight="13.2" x14ac:dyDescent="0.25"/>
  <cols>
    <col min="1" max="1" width="5" customWidth="1"/>
    <col min="2" max="2" width="22.44140625" customWidth="1"/>
    <col min="3" max="3" width="19.88671875" customWidth="1"/>
    <col min="4" max="4" width="26.44140625" customWidth="1"/>
    <col min="5" max="7" width="3" customWidth="1"/>
    <col min="8" max="8" width="3.44140625" customWidth="1"/>
    <col min="9" max="11" width="3" customWidth="1"/>
    <col min="12" max="12" width="3" bestFit="1" customWidth="1"/>
    <col min="13" max="25" width="3" customWidth="1"/>
    <col min="26" max="26" width="12" customWidth="1"/>
    <col min="28" max="28" width="13" customWidth="1"/>
  </cols>
  <sheetData>
    <row r="1" spans="1:29" x14ac:dyDescent="0.25">
      <c r="A1" s="6"/>
      <c r="B1" s="6" t="s">
        <v>78</v>
      </c>
      <c r="C1" s="6"/>
      <c r="D1" s="6"/>
      <c r="E1" s="16" t="s">
        <v>64</v>
      </c>
      <c r="F1" s="16"/>
      <c r="G1" s="1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9" x14ac:dyDescent="0.25">
      <c r="A2" s="6"/>
      <c r="B2" s="6" t="s">
        <v>65</v>
      </c>
      <c r="C2" s="6"/>
      <c r="D2" s="6"/>
      <c r="E2" s="16" t="s">
        <v>16</v>
      </c>
      <c r="F2" s="16"/>
      <c r="G2" s="1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9" ht="8.25" customHeight="1" x14ac:dyDescent="0.25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29"/>
    </row>
    <row r="4" spans="1:29" hidden="1" x14ac:dyDescent="0.25">
      <c r="A4" s="17"/>
      <c r="B4" s="17"/>
      <c r="C4" s="17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7"/>
    </row>
    <row r="5" spans="1:29" ht="68.099999999999994" customHeight="1" x14ac:dyDescent="0.25">
      <c r="A5" s="17" t="s">
        <v>1</v>
      </c>
      <c r="B5" s="17" t="s">
        <v>3</v>
      </c>
      <c r="C5" s="17" t="s">
        <v>0</v>
      </c>
      <c r="D5" s="17" t="s">
        <v>2</v>
      </c>
      <c r="E5" s="18" t="s">
        <v>108</v>
      </c>
      <c r="F5" s="18" t="s">
        <v>125</v>
      </c>
      <c r="G5" s="18" t="s">
        <v>141</v>
      </c>
      <c r="H5" s="18" t="s">
        <v>146</v>
      </c>
      <c r="I5" s="18" t="s">
        <v>172</v>
      </c>
      <c r="J5" s="18" t="s">
        <v>180</v>
      </c>
      <c r="K5" s="18" t="s">
        <v>183</v>
      </c>
      <c r="L5" s="18" t="s">
        <v>209</v>
      </c>
      <c r="M5" s="18" t="s">
        <v>259</v>
      </c>
      <c r="N5" s="18" t="s">
        <v>273</v>
      </c>
      <c r="O5" s="18" t="s">
        <v>281</v>
      </c>
      <c r="P5" s="18" t="s">
        <v>294</v>
      </c>
      <c r="Q5" s="18" t="s">
        <v>300</v>
      </c>
      <c r="R5" s="18"/>
      <c r="S5" s="18"/>
      <c r="T5" s="18"/>
      <c r="U5" s="18"/>
      <c r="V5" s="18"/>
      <c r="W5" s="18"/>
      <c r="X5" s="18"/>
      <c r="Y5" s="18"/>
      <c r="Z5" s="30" t="s">
        <v>11</v>
      </c>
    </row>
    <row r="6" spans="1:29" x14ac:dyDescent="0.25">
      <c r="A6" s="17"/>
      <c r="B6" s="17"/>
      <c r="C6" s="17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30"/>
    </row>
    <row r="7" spans="1:29" x14ac:dyDescent="0.25">
      <c r="A7" s="20">
        <v>1</v>
      </c>
      <c r="B7" s="9" t="s">
        <v>66</v>
      </c>
      <c r="C7" s="9" t="s">
        <v>67</v>
      </c>
      <c r="D7" s="9" t="s">
        <v>14</v>
      </c>
      <c r="E7" s="9">
        <v>12</v>
      </c>
      <c r="F7" s="9"/>
      <c r="G7" s="35"/>
      <c r="H7" s="35">
        <v>18</v>
      </c>
      <c r="I7" s="35"/>
      <c r="J7" s="35">
        <v>18</v>
      </c>
      <c r="K7" s="35"/>
      <c r="L7" s="35"/>
      <c r="M7" s="35">
        <v>25</v>
      </c>
      <c r="N7" s="35"/>
      <c r="O7" s="35"/>
      <c r="P7" s="35">
        <v>15</v>
      </c>
      <c r="Q7" s="35">
        <v>30</v>
      </c>
      <c r="R7" s="35"/>
      <c r="S7" s="35"/>
      <c r="T7" s="35"/>
      <c r="U7" s="35"/>
      <c r="V7" s="9"/>
      <c r="W7" s="9"/>
      <c r="X7" s="9"/>
      <c r="Y7" s="9"/>
      <c r="Z7" s="20">
        <f t="shared" ref="Z7:Z36" si="0">SUM(E7:Y7)</f>
        <v>118</v>
      </c>
    </row>
    <row r="8" spans="1:29" x14ac:dyDescent="0.25">
      <c r="A8" s="19">
        <v>2</v>
      </c>
      <c r="B8" s="9" t="s">
        <v>129</v>
      </c>
      <c r="C8" s="9" t="s">
        <v>130</v>
      </c>
      <c r="D8" s="9" t="s">
        <v>14</v>
      </c>
      <c r="E8" s="9">
        <v>12</v>
      </c>
      <c r="F8" s="9">
        <v>20</v>
      </c>
      <c r="G8" s="35"/>
      <c r="H8" s="35"/>
      <c r="I8" s="35"/>
      <c r="J8" s="35"/>
      <c r="K8" s="35">
        <v>12</v>
      </c>
      <c r="L8" s="35">
        <f>(12+12)</f>
        <v>24</v>
      </c>
      <c r="M8" s="35"/>
      <c r="N8" s="35">
        <f>(18+18)</f>
        <v>36</v>
      </c>
      <c r="O8" s="35"/>
      <c r="P8" s="35"/>
      <c r="Q8" s="35"/>
      <c r="R8" s="35"/>
      <c r="S8" s="35"/>
      <c r="T8" s="35"/>
      <c r="U8" s="35"/>
      <c r="V8" s="9"/>
      <c r="W8" s="9"/>
      <c r="X8" s="9"/>
      <c r="Y8" s="9"/>
      <c r="Z8" s="20">
        <f t="shared" si="0"/>
        <v>104</v>
      </c>
    </row>
    <row r="9" spans="1:29" x14ac:dyDescent="0.25">
      <c r="A9" s="20">
        <v>3</v>
      </c>
      <c r="B9" s="9" t="s">
        <v>131</v>
      </c>
      <c r="C9" s="9" t="s">
        <v>132</v>
      </c>
      <c r="D9" s="9" t="s">
        <v>12</v>
      </c>
      <c r="E9" s="9"/>
      <c r="F9" s="9">
        <v>25</v>
      </c>
      <c r="G9" s="35"/>
      <c r="H9" s="35"/>
      <c r="I9" s="35"/>
      <c r="J9" s="35"/>
      <c r="K9" s="35"/>
      <c r="L9" s="35">
        <v>25</v>
      </c>
      <c r="M9" s="35"/>
      <c r="N9" s="35"/>
      <c r="O9" s="35"/>
      <c r="P9" s="35"/>
      <c r="Q9" s="35">
        <v>30</v>
      </c>
      <c r="R9" s="35"/>
      <c r="S9" s="35"/>
      <c r="T9" s="35"/>
      <c r="U9" s="35"/>
      <c r="V9" s="9"/>
      <c r="W9" s="9"/>
      <c r="X9" s="9"/>
      <c r="Y9" s="9"/>
      <c r="Z9" s="20">
        <f t="shared" si="0"/>
        <v>80</v>
      </c>
    </row>
    <row r="10" spans="1:29" x14ac:dyDescent="0.25">
      <c r="A10" s="20">
        <v>4</v>
      </c>
      <c r="B10" s="9" t="s">
        <v>68</v>
      </c>
      <c r="C10" s="9" t="s">
        <v>69</v>
      </c>
      <c r="D10" s="9" t="s">
        <v>14</v>
      </c>
      <c r="E10" s="9">
        <f>(18+18)</f>
        <v>36</v>
      </c>
      <c r="F10" s="9">
        <v>12</v>
      </c>
      <c r="G10" s="35"/>
      <c r="H10" s="35"/>
      <c r="I10" s="35"/>
      <c r="J10" s="35">
        <v>10</v>
      </c>
      <c r="K10" s="35">
        <v>10</v>
      </c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9"/>
      <c r="W10" s="9"/>
      <c r="X10" s="9"/>
      <c r="Y10" s="9"/>
      <c r="Z10" s="20">
        <f t="shared" si="0"/>
        <v>68</v>
      </c>
    </row>
    <row r="11" spans="1:29" x14ac:dyDescent="0.25">
      <c r="A11" s="20">
        <v>5</v>
      </c>
      <c r="B11" s="9" t="s">
        <v>210</v>
      </c>
      <c r="C11" s="9" t="s">
        <v>211</v>
      </c>
      <c r="D11" s="9" t="s">
        <v>12</v>
      </c>
      <c r="E11" s="9"/>
      <c r="F11" s="9"/>
      <c r="G11" s="35"/>
      <c r="H11" s="35"/>
      <c r="I11" s="35"/>
      <c r="J11" s="35"/>
      <c r="K11" s="35"/>
      <c r="L11" s="35">
        <f>(18+18)</f>
        <v>36</v>
      </c>
      <c r="M11" s="35"/>
      <c r="N11" s="35"/>
      <c r="O11" s="35"/>
      <c r="P11" s="35">
        <v>15</v>
      </c>
      <c r="Q11" s="35"/>
      <c r="R11" s="35"/>
      <c r="S11" s="35"/>
      <c r="T11" s="35"/>
      <c r="U11" s="35"/>
      <c r="V11" s="9"/>
      <c r="W11" s="9"/>
      <c r="X11" s="9"/>
      <c r="Y11" s="9"/>
      <c r="Z11" s="20">
        <f t="shared" si="0"/>
        <v>51</v>
      </c>
      <c r="AA11" s="21"/>
      <c r="AB11" s="21"/>
      <c r="AC11" s="21"/>
    </row>
    <row r="12" spans="1:29" x14ac:dyDescent="0.25">
      <c r="A12" s="20">
        <v>6</v>
      </c>
      <c r="B12" s="9" t="s">
        <v>212</v>
      </c>
      <c r="C12" s="9" t="s">
        <v>213</v>
      </c>
      <c r="D12" s="9" t="s">
        <v>13</v>
      </c>
      <c r="E12" s="9"/>
      <c r="F12" s="9"/>
      <c r="G12" s="9"/>
      <c r="H12" s="9"/>
      <c r="I12" s="9"/>
      <c r="J12" s="9"/>
      <c r="K12" s="9"/>
      <c r="L12" s="9">
        <v>25</v>
      </c>
      <c r="M12" s="9"/>
      <c r="N12" s="9"/>
      <c r="O12" s="9"/>
      <c r="P12" s="9"/>
      <c r="Q12" s="9">
        <v>25</v>
      </c>
      <c r="R12" s="9"/>
      <c r="S12" s="9"/>
      <c r="T12" s="9"/>
      <c r="U12" s="9"/>
      <c r="V12" s="9"/>
      <c r="W12" s="9"/>
      <c r="X12" s="9"/>
      <c r="Y12" s="9"/>
      <c r="Z12" s="20">
        <f t="shared" si="0"/>
        <v>50</v>
      </c>
    </row>
    <row r="13" spans="1:29" x14ac:dyDescent="0.25">
      <c r="A13" s="20">
        <v>7</v>
      </c>
      <c r="B13" s="22" t="s">
        <v>260</v>
      </c>
      <c r="C13" s="22" t="s">
        <v>261</v>
      </c>
      <c r="D13" s="22" t="s">
        <v>15</v>
      </c>
      <c r="E13" s="9"/>
      <c r="F13" s="9"/>
      <c r="G13" s="35"/>
      <c r="H13" s="35"/>
      <c r="I13" s="35"/>
      <c r="J13" s="35"/>
      <c r="K13" s="35"/>
      <c r="L13" s="35"/>
      <c r="M13" s="35">
        <v>30</v>
      </c>
      <c r="N13" s="35"/>
      <c r="O13" s="35"/>
      <c r="P13" s="35"/>
      <c r="Q13" s="35">
        <v>20</v>
      </c>
      <c r="R13" s="35"/>
      <c r="S13" s="35"/>
      <c r="T13" s="35"/>
      <c r="U13" s="35"/>
      <c r="V13" s="9"/>
      <c r="W13" s="9"/>
      <c r="X13" s="9"/>
      <c r="Y13" s="9"/>
      <c r="Z13" s="20">
        <f t="shared" si="0"/>
        <v>50</v>
      </c>
    </row>
    <row r="14" spans="1:29" x14ac:dyDescent="0.25">
      <c r="A14" s="19">
        <v>8</v>
      </c>
      <c r="B14" s="9" t="s">
        <v>126</v>
      </c>
      <c r="C14" s="9" t="s">
        <v>127</v>
      </c>
      <c r="D14" s="9" t="s">
        <v>128</v>
      </c>
      <c r="E14" s="9"/>
      <c r="F14" s="9">
        <v>36</v>
      </c>
      <c r="G14" s="35"/>
      <c r="H14" s="35"/>
      <c r="I14" s="35"/>
      <c r="J14" s="35"/>
      <c r="K14" s="35">
        <v>12</v>
      </c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9"/>
      <c r="W14" s="9"/>
      <c r="X14" s="9"/>
      <c r="Y14" s="9"/>
      <c r="Z14" s="20">
        <f t="shared" si="0"/>
        <v>48</v>
      </c>
    </row>
    <row r="15" spans="1:29" x14ac:dyDescent="0.25">
      <c r="A15" s="19">
        <v>9</v>
      </c>
      <c r="B15" s="22" t="s">
        <v>277</v>
      </c>
      <c r="C15" s="22" t="s">
        <v>143</v>
      </c>
      <c r="D15" s="22" t="s">
        <v>12</v>
      </c>
      <c r="E15" s="9"/>
      <c r="F15" s="9"/>
      <c r="G15" s="35"/>
      <c r="H15" s="35"/>
      <c r="I15" s="35"/>
      <c r="J15" s="35"/>
      <c r="K15" s="35"/>
      <c r="L15" s="35"/>
      <c r="M15" s="35"/>
      <c r="N15" s="35">
        <f>(25+18)</f>
        <v>43</v>
      </c>
      <c r="O15" s="35"/>
      <c r="P15" s="35"/>
      <c r="Q15" s="35"/>
      <c r="R15" s="35"/>
      <c r="S15" s="35"/>
      <c r="T15" s="35"/>
      <c r="U15" s="35"/>
      <c r="V15" s="9"/>
      <c r="W15" s="9"/>
      <c r="X15" s="9"/>
      <c r="Y15" s="9"/>
      <c r="Z15" s="20">
        <f t="shared" si="0"/>
        <v>43</v>
      </c>
      <c r="AA15" s="21"/>
      <c r="AB15" s="21"/>
      <c r="AC15" s="21"/>
    </row>
    <row r="16" spans="1:29" x14ac:dyDescent="0.25">
      <c r="A16" s="19">
        <v>10</v>
      </c>
      <c r="B16" s="9" t="s">
        <v>133</v>
      </c>
      <c r="C16" s="9" t="s">
        <v>134</v>
      </c>
      <c r="D16" s="9" t="s">
        <v>128</v>
      </c>
      <c r="E16" s="9"/>
      <c r="F16" s="9">
        <v>10</v>
      </c>
      <c r="G16" s="35"/>
      <c r="H16" s="35"/>
      <c r="I16" s="35"/>
      <c r="J16" s="35">
        <v>30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9"/>
      <c r="W16" s="9"/>
      <c r="X16" s="9"/>
      <c r="Y16" s="9"/>
      <c r="Z16" s="20">
        <f t="shared" si="0"/>
        <v>40</v>
      </c>
    </row>
    <row r="17" spans="1:29" x14ac:dyDescent="0.25">
      <c r="A17" s="19">
        <v>11</v>
      </c>
      <c r="B17" s="22" t="s">
        <v>184</v>
      </c>
      <c r="C17" s="22" t="s">
        <v>185</v>
      </c>
      <c r="D17" s="9" t="s">
        <v>13</v>
      </c>
      <c r="E17" s="22"/>
      <c r="F17" s="22"/>
      <c r="G17" s="36"/>
      <c r="H17" s="36"/>
      <c r="I17" s="36"/>
      <c r="J17" s="36"/>
      <c r="K17" s="36">
        <v>18</v>
      </c>
      <c r="L17" s="36"/>
      <c r="M17" s="36"/>
      <c r="N17" s="36">
        <v>12</v>
      </c>
      <c r="O17" s="36">
        <v>8</v>
      </c>
      <c r="P17" s="36"/>
      <c r="Q17" s="36"/>
      <c r="R17" s="36"/>
      <c r="S17" s="36"/>
      <c r="T17" s="36"/>
      <c r="U17" s="36"/>
      <c r="V17" s="22"/>
      <c r="W17" s="22"/>
      <c r="X17" s="22"/>
      <c r="Y17" s="22"/>
      <c r="Z17" s="20">
        <f t="shared" si="0"/>
        <v>38</v>
      </c>
    </row>
    <row r="18" spans="1:29" x14ac:dyDescent="0.25">
      <c r="A18" s="20">
        <v>12</v>
      </c>
      <c r="B18" s="9" t="s">
        <v>66</v>
      </c>
      <c r="C18" s="9" t="s">
        <v>280</v>
      </c>
      <c r="D18" s="22" t="s">
        <v>14</v>
      </c>
      <c r="E18" s="9"/>
      <c r="F18" s="9"/>
      <c r="G18" s="35"/>
      <c r="H18" s="35"/>
      <c r="I18" s="35"/>
      <c r="J18" s="35"/>
      <c r="K18" s="35"/>
      <c r="L18" s="35"/>
      <c r="M18" s="35"/>
      <c r="N18" s="35">
        <v>30</v>
      </c>
      <c r="O18" s="35"/>
      <c r="P18" s="35"/>
      <c r="Q18" s="35"/>
      <c r="R18" s="35"/>
      <c r="S18" s="35"/>
      <c r="T18" s="35"/>
      <c r="U18" s="35"/>
      <c r="V18" s="9"/>
      <c r="W18" s="9"/>
      <c r="X18" s="9"/>
      <c r="Y18" s="9"/>
      <c r="Z18" s="20">
        <f t="shared" si="0"/>
        <v>30</v>
      </c>
    </row>
    <row r="19" spans="1:29" x14ac:dyDescent="0.25">
      <c r="A19" s="20">
        <v>13</v>
      </c>
      <c r="B19" s="22" t="s">
        <v>256</v>
      </c>
      <c r="C19" s="22" t="s">
        <v>257</v>
      </c>
      <c r="D19" s="9" t="s">
        <v>258</v>
      </c>
      <c r="E19" s="22"/>
      <c r="F19" s="22"/>
      <c r="G19" s="36"/>
      <c r="H19" s="36"/>
      <c r="I19" s="36"/>
      <c r="J19" s="36"/>
      <c r="K19" s="36"/>
      <c r="L19" s="36"/>
      <c r="M19" s="36">
        <v>25</v>
      </c>
      <c r="N19" s="36"/>
      <c r="O19" s="36"/>
      <c r="P19" s="36"/>
      <c r="Q19" s="36"/>
      <c r="R19" s="36"/>
      <c r="S19" s="36"/>
      <c r="T19" s="36"/>
      <c r="U19" s="36"/>
      <c r="V19" s="22"/>
      <c r="W19" s="22"/>
      <c r="X19" s="22"/>
      <c r="Y19" s="22"/>
      <c r="Z19" s="20">
        <f t="shared" si="0"/>
        <v>25</v>
      </c>
    </row>
    <row r="20" spans="1:29" x14ac:dyDescent="0.25">
      <c r="A20" s="20">
        <v>14</v>
      </c>
      <c r="B20" s="9" t="s">
        <v>181</v>
      </c>
      <c r="C20" s="9" t="s">
        <v>182</v>
      </c>
      <c r="D20" s="9" t="s">
        <v>13</v>
      </c>
      <c r="E20" s="9"/>
      <c r="F20" s="9"/>
      <c r="G20" s="35"/>
      <c r="H20" s="35"/>
      <c r="I20" s="35"/>
      <c r="J20" s="35">
        <v>12</v>
      </c>
      <c r="K20" s="35">
        <v>8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9"/>
      <c r="W20" s="9"/>
      <c r="X20" s="9"/>
      <c r="Y20" s="9"/>
      <c r="Z20" s="20">
        <f t="shared" si="0"/>
        <v>20</v>
      </c>
    </row>
    <row r="21" spans="1:29" x14ac:dyDescent="0.25">
      <c r="A21" s="20">
        <v>15</v>
      </c>
      <c r="B21" s="9" t="s">
        <v>142</v>
      </c>
      <c r="C21" s="9" t="s">
        <v>143</v>
      </c>
      <c r="D21" s="22" t="s">
        <v>12</v>
      </c>
      <c r="E21" s="9"/>
      <c r="F21" s="9"/>
      <c r="G21" s="9">
        <v>18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20">
        <f t="shared" si="0"/>
        <v>18</v>
      </c>
      <c r="AA21" s="21"/>
      <c r="AB21" s="21"/>
      <c r="AC21" s="21"/>
    </row>
    <row r="22" spans="1:29" x14ac:dyDescent="0.25">
      <c r="A22" s="20">
        <v>16</v>
      </c>
      <c r="B22" s="9" t="s">
        <v>173</v>
      </c>
      <c r="C22" s="9" t="s">
        <v>174</v>
      </c>
      <c r="D22" s="9" t="s">
        <v>175</v>
      </c>
      <c r="E22" s="9"/>
      <c r="F22" s="9"/>
      <c r="G22" s="35"/>
      <c r="H22" s="35"/>
      <c r="I22" s="35">
        <v>18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9"/>
      <c r="W22" s="9"/>
      <c r="X22" s="9"/>
      <c r="Y22" s="9"/>
      <c r="Z22" s="20">
        <f t="shared" si="0"/>
        <v>18</v>
      </c>
    </row>
    <row r="23" spans="1:29" x14ac:dyDescent="0.25">
      <c r="A23" s="20">
        <v>17</v>
      </c>
      <c r="B23" s="9" t="s">
        <v>144</v>
      </c>
      <c r="C23" s="9" t="s">
        <v>145</v>
      </c>
      <c r="D23" s="9" t="s">
        <v>13</v>
      </c>
      <c r="E23" s="9"/>
      <c r="F23" s="9"/>
      <c r="G23" s="35">
        <v>12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9"/>
      <c r="W23" s="9"/>
      <c r="X23" s="9"/>
      <c r="Y23" s="9"/>
      <c r="Z23" s="20">
        <f t="shared" si="0"/>
        <v>12</v>
      </c>
    </row>
    <row r="24" spans="1:29" x14ac:dyDescent="0.25">
      <c r="A24" s="19">
        <v>18</v>
      </c>
      <c r="B24" s="9" t="s">
        <v>170</v>
      </c>
      <c r="C24" s="9" t="s">
        <v>171</v>
      </c>
      <c r="D24" s="9" t="s">
        <v>23</v>
      </c>
      <c r="E24" s="9"/>
      <c r="F24" s="9"/>
      <c r="G24" s="9"/>
      <c r="H24" s="9">
        <v>12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20">
        <f t="shared" si="0"/>
        <v>12</v>
      </c>
    </row>
    <row r="25" spans="1:29" x14ac:dyDescent="0.25">
      <c r="A25" s="19">
        <v>19</v>
      </c>
      <c r="B25" s="9" t="s">
        <v>176</v>
      </c>
      <c r="C25" s="9" t="s">
        <v>177</v>
      </c>
      <c r="D25" s="9" t="s">
        <v>128</v>
      </c>
      <c r="E25" s="9"/>
      <c r="F25" s="9"/>
      <c r="G25" s="35"/>
      <c r="H25" s="35"/>
      <c r="I25" s="35">
        <v>12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9"/>
      <c r="W25" s="9"/>
      <c r="X25" s="9"/>
      <c r="Y25" s="9"/>
      <c r="Z25" s="20">
        <f t="shared" si="0"/>
        <v>12</v>
      </c>
    </row>
    <row r="26" spans="1:29" x14ac:dyDescent="0.25">
      <c r="A26" s="19">
        <v>20</v>
      </c>
      <c r="B26" s="9" t="s">
        <v>274</v>
      </c>
      <c r="C26" s="9" t="s">
        <v>275</v>
      </c>
      <c r="D26" s="9" t="s">
        <v>276</v>
      </c>
      <c r="E26" s="9"/>
      <c r="F26" s="9"/>
      <c r="G26" s="35"/>
      <c r="H26" s="35"/>
      <c r="I26" s="35"/>
      <c r="J26" s="35"/>
      <c r="K26" s="35"/>
      <c r="L26" s="35"/>
      <c r="M26" s="35"/>
      <c r="N26" s="35">
        <v>12</v>
      </c>
      <c r="O26" s="35"/>
      <c r="P26" s="35"/>
      <c r="Q26" s="35"/>
      <c r="R26" s="35"/>
      <c r="S26" s="35"/>
      <c r="T26" s="35"/>
      <c r="U26" s="35"/>
      <c r="V26" s="9"/>
      <c r="W26" s="9"/>
      <c r="X26" s="9"/>
      <c r="Y26" s="9"/>
      <c r="Z26" s="20">
        <f t="shared" si="0"/>
        <v>12</v>
      </c>
    </row>
    <row r="27" spans="1:29" x14ac:dyDescent="0.25">
      <c r="A27" s="19">
        <v>21</v>
      </c>
      <c r="B27" s="9" t="s">
        <v>282</v>
      </c>
      <c r="C27" s="9" t="s">
        <v>283</v>
      </c>
      <c r="D27" s="9" t="s">
        <v>284</v>
      </c>
      <c r="E27" s="9"/>
      <c r="F27" s="9"/>
      <c r="G27" s="35"/>
      <c r="H27" s="35"/>
      <c r="I27" s="35"/>
      <c r="J27" s="35"/>
      <c r="K27" s="35"/>
      <c r="L27" s="35"/>
      <c r="M27" s="35"/>
      <c r="N27" s="35"/>
      <c r="O27" s="35">
        <v>12</v>
      </c>
      <c r="P27" s="35"/>
      <c r="Q27" s="35"/>
      <c r="R27" s="35"/>
      <c r="S27" s="35"/>
      <c r="T27" s="35"/>
      <c r="U27" s="35"/>
      <c r="V27" s="9"/>
      <c r="W27" s="9"/>
      <c r="X27" s="9"/>
      <c r="Y27" s="9"/>
      <c r="Z27" s="20">
        <f t="shared" si="0"/>
        <v>12</v>
      </c>
    </row>
    <row r="28" spans="1:29" x14ac:dyDescent="0.25">
      <c r="A28" s="19">
        <v>22</v>
      </c>
      <c r="B28" s="9" t="s">
        <v>295</v>
      </c>
      <c r="C28" s="9" t="s">
        <v>296</v>
      </c>
      <c r="D28" s="9" t="s">
        <v>23</v>
      </c>
      <c r="E28" s="9"/>
      <c r="F28" s="9"/>
      <c r="G28" s="35"/>
      <c r="H28" s="35"/>
      <c r="I28" s="35"/>
      <c r="J28" s="35"/>
      <c r="K28" s="35"/>
      <c r="L28" s="35"/>
      <c r="M28" s="35"/>
      <c r="N28" s="35"/>
      <c r="O28" s="35"/>
      <c r="P28" s="35">
        <v>12</v>
      </c>
      <c r="Q28" s="35"/>
      <c r="R28" s="35"/>
      <c r="S28" s="35"/>
      <c r="T28" s="35"/>
      <c r="U28" s="35"/>
      <c r="V28" s="9"/>
      <c r="W28" s="9"/>
      <c r="X28" s="9"/>
      <c r="Y28" s="9"/>
      <c r="Z28" s="20">
        <f t="shared" si="0"/>
        <v>12</v>
      </c>
    </row>
    <row r="29" spans="1:29" x14ac:dyDescent="0.25">
      <c r="A29" s="20">
        <v>23</v>
      </c>
      <c r="B29" s="9" t="s">
        <v>178</v>
      </c>
      <c r="C29" s="9" t="s">
        <v>179</v>
      </c>
      <c r="D29" s="9" t="s">
        <v>175</v>
      </c>
      <c r="E29" s="9"/>
      <c r="F29" s="9"/>
      <c r="G29" s="35"/>
      <c r="H29" s="35"/>
      <c r="I29" s="35">
        <v>10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9"/>
      <c r="W29" s="9"/>
      <c r="X29" s="9"/>
      <c r="Y29" s="9"/>
      <c r="Z29" s="20">
        <f t="shared" si="0"/>
        <v>10</v>
      </c>
    </row>
    <row r="30" spans="1:29" x14ac:dyDescent="0.25">
      <c r="A30" s="19">
        <v>24</v>
      </c>
      <c r="B30" s="9" t="s">
        <v>278</v>
      </c>
      <c r="C30" s="9" t="s">
        <v>297</v>
      </c>
      <c r="D30" s="22" t="s">
        <v>128</v>
      </c>
      <c r="E30" s="9"/>
      <c r="F30" s="9"/>
      <c r="G30" s="35"/>
      <c r="H30" s="35"/>
      <c r="I30" s="35"/>
      <c r="J30" s="35"/>
      <c r="K30" s="35"/>
      <c r="L30" s="35"/>
      <c r="M30" s="35"/>
      <c r="N30" s="35"/>
      <c r="O30" s="35"/>
      <c r="P30" s="35">
        <v>8</v>
      </c>
      <c r="Q30" s="35"/>
      <c r="R30" s="35"/>
      <c r="S30" s="35"/>
      <c r="T30" s="35"/>
      <c r="U30" s="35"/>
      <c r="V30" s="9"/>
      <c r="W30" s="9"/>
      <c r="X30" s="9"/>
      <c r="Y30" s="9"/>
      <c r="Z30" s="20">
        <f t="shared" si="0"/>
        <v>8</v>
      </c>
    </row>
    <row r="31" spans="1:29" x14ac:dyDescent="0.25">
      <c r="A31" s="20">
        <v>25</v>
      </c>
      <c r="B31" s="22" t="s">
        <v>135</v>
      </c>
      <c r="C31" s="22" t="s">
        <v>136</v>
      </c>
      <c r="D31" s="9" t="s">
        <v>30</v>
      </c>
      <c r="E31" s="9"/>
      <c r="F31" s="9">
        <v>6</v>
      </c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9"/>
      <c r="W31" s="9"/>
      <c r="X31" s="9"/>
      <c r="Y31" s="9"/>
      <c r="Z31" s="20">
        <f t="shared" si="0"/>
        <v>6</v>
      </c>
    </row>
    <row r="32" spans="1:29" x14ac:dyDescent="0.25">
      <c r="A32" s="20">
        <v>26</v>
      </c>
      <c r="B32" s="22" t="s">
        <v>285</v>
      </c>
      <c r="C32" s="22" t="s">
        <v>286</v>
      </c>
      <c r="D32" s="22" t="s">
        <v>287</v>
      </c>
      <c r="E32" s="22"/>
      <c r="F32" s="22"/>
      <c r="G32" s="36"/>
      <c r="H32" s="36"/>
      <c r="I32" s="36"/>
      <c r="J32" s="36"/>
      <c r="K32" s="36"/>
      <c r="L32" s="36"/>
      <c r="M32" s="36"/>
      <c r="N32" s="36"/>
      <c r="O32" s="36">
        <v>6</v>
      </c>
      <c r="P32" s="36"/>
      <c r="Q32" s="36"/>
      <c r="R32" s="36"/>
      <c r="S32" s="36"/>
      <c r="T32" s="36"/>
      <c r="U32" s="36"/>
      <c r="V32" s="22"/>
      <c r="W32" s="22"/>
      <c r="X32" s="22"/>
      <c r="Y32" s="22"/>
      <c r="Z32" s="20">
        <f t="shared" si="0"/>
        <v>6</v>
      </c>
    </row>
    <row r="33" spans="1:26" x14ac:dyDescent="0.25">
      <c r="A33" s="19">
        <v>27</v>
      </c>
      <c r="B33" s="9" t="s">
        <v>298</v>
      </c>
      <c r="C33" s="9" t="s">
        <v>299</v>
      </c>
      <c r="D33" s="9" t="s">
        <v>13</v>
      </c>
      <c r="E33" s="9"/>
      <c r="F33" s="9"/>
      <c r="G33" s="35"/>
      <c r="H33" s="35"/>
      <c r="I33" s="35"/>
      <c r="J33" s="35"/>
      <c r="K33" s="35"/>
      <c r="L33" s="35"/>
      <c r="M33" s="35"/>
      <c r="N33" s="35"/>
      <c r="O33" s="35"/>
      <c r="P33" s="35">
        <v>6</v>
      </c>
      <c r="Q33" s="35"/>
      <c r="R33" s="35"/>
      <c r="S33" s="35"/>
      <c r="T33" s="35"/>
      <c r="U33" s="35"/>
      <c r="V33" s="9"/>
      <c r="W33" s="9"/>
      <c r="X33" s="9"/>
      <c r="Y33" s="9"/>
      <c r="Z33" s="20">
        <f t="shared" si="0"/>
        <v>6</v>
      </c>
    </row>
    <row r="34" spans="1:26" x14ac:dyDescent="0.25">
      <c r="A34" s="20">
        <v>28</v>
      </c>
      <c r="B34" s="9"/>
      <c r="C34" s="9"/>
      <c r="D34" s="22"/>
      <c r="E34" s="9"/>
      <c r="F34" s="9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9"/>
      <c r="W34" s="9"/>
      <c r="X34" s="9"/>
      <c r="Y34" s="9"/>
      <c r="Z34" s="20">
        <f t="shared" si="0"/>
        <v>0</v>
      </c>
    </row>
    <row r="35" spans="1:26" x14ac:dyDescent="0.25">
      <c r="A35" s="20">
        <v>29</v>
      </c>
      <c r="B35" s="9"/>
      <c r="C35" s="9"/>
      <c r="D35" s="9"/>
      <c r="E35" s="9"/>
      <c r="F35" s="9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9"/>
      <c r="W35" s="9"/>
      <c r="X35" s="9"/>
      <c r="Y35" s="9"/>
      <c r="Z35" s="20">
        <f t="shared" si="0"/>
        <v>0</v>
      </c>
    </row>
    <row r="36" spans="1:26" x14ac:dyDescent="0.25">
      <c r="A36" s="1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20">
        <f t="shared" si="0"/>
        <v>0</v>
      </c>
    </row>
    <row r="37" spans="1:26" x14ac:dyDescent="0.25">
      <c r="A37" s="20"/>
      <c r="B37" s="9"/>
      <c r="C37" s="9"/>
      <c r="D37" s="9"/>
      <c r="E37" s="9"/>
      <c r="F37" s="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9"/>
      <c r="W37" s="9"/>
      <c r="X37" s="9"/>
      <c r="Y37" s="9"/>
      <c r="Z37" s="19"/>
    </row>
    <row r="38" spans="1:26" x14ac:dyDescent="0.25">
      <c r="A38" s="19"/>
      <c r="B38" s="9"/>
      <c r="C38" s="9"/>
      <c r="D38" s="9"/>
      <c r="E38" s="9"/>
      <c r="F38" s="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9"/>
      <c r="W38" s="9"/>
      <c r="X38" s="9"/>
      <c r="Y38" s="9"/>
      <c r="Z38" s="20"/>
    </row>
    <row r="39" spans="1:26" x14ac:dyDescent="0.25">
      <c r="A39" s="2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20"/>
    </row>
    <row r="40" spans="1:26" x14ac:dyDescent="0.25">
      <c r="A40" s="20"/>
      <c r="B40" s="22"/>
      <c r="C40" s="22"/>
      <c r="D40" s="22"/>
      <c r="E40" s="9"/>
      <c r="F40" s="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9"/>
      <c r="W40" s="9"/>
      <c r="X40" s="9"/>
      <c r="Y40" s="9"/>
      <c r="Z40" s="20"/>
    </row>
    <row r="41" spans="1:26" x14ac:dyDescent="0.25">
      <c r="A41" s="20"/>
      <c r="B41" s="9"/>
      <c r="C41" s="9"/>
      <c r="D41" s="22"/>
      <c r="E41" s="9"/>
      <c r="F41" s="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9"/>
      <c r="W41" s="9"/>
      <c r="X41" s="9"/>
      <c r="Y41" s="9"/>
      <c r="Z41" s="20"/>
    </row>
    <row r="42" spans="1:26" x14ac:dyDescent="0.25">
      <c r="A42" s="19"/>
      <c r="B42" s="22"/>
      <c r="C42" s="22"/>
      <c r="D42" s="22"/>
      <c r="E42" s="9"/>
      <c r="F42" s="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9"/>
      <c r="W42" s="9"/>
      <c r="X42" s="9"/>
      <c r="Y42" s="9"/>
      <c r="Z42" s="20"/>
    </row>
    <row r="43" spans="1:26" x14ac:dyDescent="0.25">
      <c r="A43" s="20"/>
      <c r="B43" s="22"/>
      <c r="C43" s="22"/>
      <c r="D43" s="22"/>
      <c r="E43" s="9"/>
      <c r="F43" s="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9"/>
      <c r="W43" s="9"/>
      <c r="X43" s="9"/>
      <c r="Y43" s="9"/>
      <c r="Z43" s="20"/>
    </row>
    <row r="44" spans="1:26" x14ac:dyDescent="0.25">
      <c r="A44" s="19"/>
      <c r="B44" s="9"/>
      <c r="C44" s="9"/>
      <c r="D44" s="9"/>
      <c r="E44" s="9"/>
      <c r="F44" s="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9"/>
      <c r="W44" s="9"/>
      <c r="X44" s="9"/>
      <c r="Y44" s="9"/>
      <c r="Z44" s="20"/>
    </row>
    <row r="45" spans="1:26" x14ac:dyDescent="0.25">
      <c r="A45" s="19"/>
      <c r="B45" s="9"/>
      <c r="C45" s="9"/>
      <c r="D45" s="9"/>
      <c r="E45" s="9"/>
      <c r="F45" s="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9"/>
      <c r="W45" s="9"/>
      <c r="X45" s="9"/>
      <c r="Y45" s="9"/>
      <c r="Z45" s="20"/>
    </row>
    <row r="46" spans="1:26" x14ac:dyDescent="0.25">
      <c r="A46" s="20"/>
      <c r="B46" s="9"/>
      <c r="C46" s="9"/>
      <c r="D46" s="22"/>
      <c r="E46" s="9">
        <f t="shared" ref="E46:J46" si="1">SUM(E7:E45)</f>
        <v>60</v>
      </c>
      <c r="F46" s="9">
        <f t="shared" si="1"/>
        <v>109</v>
      </c>
      <c r="G46" s="35">
        <f t="shared" si="1"/>
        <v>30</v>
      </c>
      <c r="H46" s="35">
        <f t="shared" si="1"/>
        <v>30</v>
      </c>
      <c r="I46" s="35">
        <f t="shared" si="1"/>
        <v>40</v>
      </c>
      <c r="J46" s="35">
        <f t="shared" si="1"/>
        <v>70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9"/>
      <c r="W46" s="9"/>
      <c r="X46" s="9"/>
      <c r="Y46" s="9"/>
      <c r="Z46" s="20">
        <f>SUM(E46:Y46)</f>
        <v>339</v>
      </c>
    </row>
    <row r="48" spans="1:26" x14ac:dyDescent="0.25">
      <c r="B48" s="5" t="s">
        <v>8</v>
      </c>
    </row>
  </sheetData>
  <autoFilter ref="A6:AC6" xr:uid="{A86F937B-C9BD-44D3-92C9-A381B22AD01F}">
    <sortState xmlns:xlrd2="http://schemas.microsoft.com/office/spreadsheetml/2017/richdata2" ref="A7:AC36">
      <sortCondition ref="A6"/>
    </sortState>
  </autoFilter>
  <sortState xmlns:xlrd2="http://schemas.microsoft.com/office/spreadsheetml/2017/richdata2" ref="B7:Z36">
    <sortCondition descending="1" ref="Z7:Z3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4885-D8CC-4CF5-9EBA-EE34F3E7AB37}">
  <dimension ref="A1:Y57"/>
  <sheetViews>
    <sheetView topLeftCell="A50" workbookViewId="0">
      <selection activeCell="A23" sqref="A23"/>
    </sheetView>
  </sheetViews>
  <sheetFormatPr defaultColWidth="8.88671875" defaultRowHeight="13.2" x14ac:dyDescent="0.25"/>
  <cols>
    <col min="1" max="1" width="5" style="15" customWidth="1"/>
    <col min="2" max="2" width="23.88671875" customWidth="1"/>
    <col min="3" max="3" width="19.44140625" customWidth="1"/>
    <col min="4" max="4" width="20.44140625" customWidth="1"/>
    <col min="5" max="24" width="3.109375" customWidth="1"/>
  </cols>
  <sheetData>
    <row r="1" spans="1:25" ht="15.6" x14ac:dyDescent="0.3">
      <c r="A1" s="13"/>
      <c r="B1" s="7" t="s">
        <v>78</v>
      </c>
      <c r="C1" s="7"/>
      <c r="D1" s="8" t="s">
        <v>17</v>
      </c>
      <c r="E1" s="7"/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7"/>
      <c r="R1" s="7"/>
      <c r="S1" s="7"/>
      <c r="T1" s="1"/>
      <c r="U1" s="1"/>
      <c r="V1" s="1"/>
      <c r="W1" s="7"/>
      <c r="X1" s="7"/>
      <c r="Y1" s="7"/>
    </row>
    <row r="2" spans="1:25" ht="15.6" x14ac:dyDescent="0.3">
      <c r="A2" s="13"/>
      <c r="B2" s="7" t="s">
        <v>61</v>
      </c>
      <c r="C2" s="7"/>
      <c r="D2" s="8" t="s">
        <v>16</v>
      </c>
      <c r="E2" s="7"/>
      <c r="F2" s="7"/>
      <c r="G2" s="7"/>
      <c r="H2" s="7"/>
      <c r="I2" s="7"/>
      <c r="J2" s="7"/>
      <c r="K2" s="7"/>
      <c r="L2" s="6"/>
      <c r="M2" s="6"/>
      <c r="N2" s="6"/>
      <c r="O2" s="6"/>
      <c r="P2" s="6"/>
      <c r="Q2" s="7"/>
      <c r="R2" s="7"/>
      <c r="S2" s="7"/>
      <c r="T2" s="1"/>
      <c r="U2" s="1"/>
      <c r="V2" s="1"/>
      <c r="W2" s="7"/>
      <c r="X2" s="7"/>
      <c r="Y2" s="7"/>
    </row>
    <row r="3" spans="1:25" ht="20.399999999999999" customHeight="1" x14ac:dyDescent="0.25">
      <c r="A3" s="14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3"/>
      <c r="X3" s="2"/>
      <c r="Y3" s="2"/>
    </row>
    <row r="4" spans="1:25" ht="18" customHeight="1" x14ac:dyDescent="0.3">
      <c r="A4" s="32" t="s">
        <v>1</v>
      </c>
      <c r="B4" s="32" t="s">
        <v>3</v>
      </c>
      <c r="C4" s="32" t="s">
        <v>0</v>
      </c>
      <c r="D4" s="32" t="s">
        <v>2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28"/>
      <c r="Y4" s="33" t="s">
        <v>11</v>
      </c>
    </row>
    <row r="5" spans="1:25" x14ac:dyDescent="0.25">
      <c r="A5" s="14" t="s">
        <v>7</v>
      </c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8"/>
      <c r="T5" s="3"/>
      <c r="U5" s="3"/>
      <c r="V5" s="2"/>
      <c r="W5" s="3"/>
      <c r="X5" s="3"/>
      <c r="Y5" s="3"/>
    </row>
    <row r="6" spans="1:25" ht="103.2" customHeight="1" x14ac:dyDescent="0.25">
      <c r="A6" s="14"/>
      <c r="B6" s="31" t="s">
        <v>3</v>
      </c>
      <c r="C6" s="31" t="s">
        <v>10</v>
      </c>
      <c r="D6" s="31" t="s">
        <v>2</v>
      </c>
      <c r="E6" s="3" t="s">
        <v>107</v>
      </c>
      <c r="F6" s="3" t="s">
        <v>108</v>
      </c>
      <c r="G6" s="3" t="s">
        <v>109</v>
      </c>
      <c r="H6" s="3" t="s">
        <v>114</v>
      </c>
      <c r="I6" s="3" t="s">
        <v>186</v>
      </c>
      <c r="J6" s="3" t="s">
        <v>183</v>
      </c>
      <c r="K6" s="3" t="s">
        <v>209</v>
      </c>
      <c r="L6" s="3" t="s">
        <v>239</v>
      </c>
      <c r="M6" s="3" t="s">
        <v>273</v>
      </c>
      <c r="N6" s="3" t="s">
        <v>281</v>
      </c>
      <c r="O6" s="3" t="s">
        <v>301</v>
      </c>
      <c r="P6" s="3" t="s">
        <v>300</v>
      </c>
      <c r="Q6" s="3"/>
      <c r="R6" s="3"/>
      <c r="S6" s="18"/>
      <c r="T6" s="3"/>
      <c r="U6" s="3"/>
      <c r="V6" s="31"/>
      <c r="W6" s="3"/>
      <c r="X6" s="3"/>
      <c r="Y6" s="31" t="s">
        <v>4</v>
      </c>
    </row>
    <row r="7" spans="1:25" x14ac:dyDescent="0.25">
      <c r="A7" s="12">
        <v>1</v>
      </c>
      <c r="B7" s="22" t="s">
        <v>191</v>
      </c>
      <c r="C7" s="22" t="s">
        <v>192</v>
      </c>
      <c r="D7" s="22" t="s">
        <v>124</v>
      </c>
      <c r="E7" s="23"/>
      <c r="F7" s="9"/>
      <c r="G7" s="40"/>
      <c r="H7" s="36"/>
      <c r="I7" s="36"/>
      <c r="J7" s="36">
        <v>26</v>
      </c>
      <c r="K7" s="36">
        <f>(26+26)</f>
        <v>52</v>
      </c>
      <c r="L7" s="36">
        <f>SUM(26+26)</f>
        <v>52</v>
      </c>
      <c r="M7" s="36">
        <v>26</v>
      </c>
      <c r="N7" s="36"/>
      <c r="O7" s="36"/>
      <c r="P7" s="36">
        <f>(9+22+22)</f>
        <v>53</v>
      </c>
      <c r="Q7" s="36"/>
      <c r="R7" s="36"/>
      <c r="S7" s="40"/>
      <c r="T7" s="36"/>
      <c r="U7" s="40"/>
      <c r="V7" s="22"/>
      <c r="W7" s="9"/>
      <c r="X7" s="9"/>
      <c r="Y7" s="4">
        <f>SUM(E7:X7)</f>
        <v>209</v>
      </c>
    </row>
    <row r="8" spans="1:25" x14ac:dyDescent="0.25">
      <c r="A8" s="12">
        <v>2</v>
      </c>
      <c r="B8" s="22" t="s">
        <v>120</v>
      </c>
      <c r="C8" s="22" t="s">
        <v>121</v>
      </c>
      <c r="D8" s="22" t="s">
        <v>124</v>
      </c>
      <c r="E8" s="9"/>
      <c r="F8" s="9"/>
      <c r="G8" s="35"/>
      <c r="H8" s="35">
        <v>9</v>
      </c>
      <c r="I8" s="35"/>
      <c r="J8" s="35">
        <f>(26+11)</f>
        <v>37</v>
      </c>
      <c r="K8" s="35"/>
      <c r="L8" s="35"/>
      <c r="M8" s="35"/>
      <c r="N8" s="35"/>
      <c r="O8" s="35"/>
      <c r="P8" s="35"/>
      <c r="Q8" s="35"/>
      <c r="R8" s="35"/>
      <c r="S8" s="35"/>
      <c r="T8" s="37"/>
      <c r="U8" s="37"/>
      <c r="V8" s="22"/>
      <c r="W8" s="9"/>
      <c r="X8" s="9"/>
      <c r="Y8" s="4">
        <f>SUM(E8:X8)</f>
        <v>46</v>
      </c>
    </row>
    <row r="9" spans="1:25" x14ac:dyDescent="0.25">
      <c r="A9" s="12">
        <v>3</v>
      </c>
      <c r="B9" s="22" t="s">
        <v>122</v>
      </c>
      <c r="C9" s="24" t="s">
        <v>123</v>
      </c>
      <c r="D9" s="22" t="s">
        <v>12</v>
      </c>
      <c r="E9" s="9"/>
      <c r="F9" s="9"/>
      <c r="G9" s="35"/>
      <c r="H9" s="35">
        <v>7</v>
      </c>
      <c r="I9" s="35">
        <v>7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7"/>
      <c r="U9" s="37"/>
      <c r="V9" s="22"/>
      <c r="W9" s="9"/>
      <c r="X9" s="9"/>
      <c r="Y9" s="4">
        <f t="shared" ref="Y9:Y17" si="0">SUM(E9:X9)</f>
        <v>14</v>
      </c>
    </row>
    <row r="10" spans="1:25" x14ac:dyDescent="0.25">
      <c r="A10" s="12">
        <v>4</v>
      </c>
      <c r="B10" s="22" t="s">
        <v>29</v>
      </c>
      <c r="C10" s="26" t="s">
        <v>76</v>
      </c>
      <c r="D10" s="22" t="s">
        <v>15</v>
      </c>
      <c r="E10" s="22">
        <v>9</v>
      </c>
      <c r="F10" s="22"/>
      <c r="G10" s="36"/>
      <c r="H10" s="36"/>
      <c r="I10" s="36"/>
      <c r="J10" s="36"/>
      <c r="K10" s="36"/>
      <c r="L10" s="36"/>
      <c r="M10" s="36"/>
      <c r="N10" s="36"/>
      <c r="O10" s="36">
        <v>9</v>
      </c>
      <c r="P10" s="36"/>
      <c r="Q10" s="36"/>
      <c r="R10" s="36"/>
      <c r="S10" s="36"/>
      <c r="T10" s="38"/>
      <c r="U10" s="38"/>
      <c r="V10" s="22"/>
      <c r="W10" s="9"/>
      <c r="X10" s="9"/>
      <c r="Y10" s="4">
        <f t="shared" si="0"/>
        <v>18</v>
      </c>
    </row>
    <row r="11" spans="1:25" x14ac:dyDescent="0.25">
      <c r="A11" s="12">
        <v>5</v>
      </c>
      <c r="B11" s="22" t="s">
        <v>117</v>
      </c>
      <c r="C11" s="22" t="s">
        <v>190</v>
      </c>
      <c r="D11" s="22" t="s">
        <v>119</v>
      </c>
      <c r="E11" s="9"/>
      <c r="F11" s="9"/>
      <c r="G11" s="35"/>
      <c r="H11" s="35"/>
      <c r="I11" s="35">
        <v>9</v>
      </c>
      <c r="J11" s="35"/>
      <c r="K11" s="35"/>
      <c r="L11" s="35"/>
      <c r="M11" s="35"/>
      <c r="N11" s="35"/>
      <c r="O11" s="35"/>
      <c r="P11" s="35">
        <v>9</v>
      </c>
      <c r="Q11" s="35"/>
      <c r="R11" s="35"/>
      <c r="S11" s="39"/>
      <c r="T11" s="37"/>
      <c r="U11" s="37"/>
      <c r="V11" s="22"/>
      <c r="W11" s="9"/>
      <c r="X11" s="9"/>
      <c r="Y11" s="4">
        <f t="shared" si="0"/>
        <v>18</v>
      </c>
    </row>
    <row r="12" spans="1:25" x14ac:dyDescent="0.25">
      <c r="A12" s="12">
        <v>6</v>
      </c>
      <c r="B12" s="22" t="s">
        <v>193</v>
      </c>
      <c r="C12" s="22" t="s">
        <v>194</v>
      </c>
      <c r="D12" s="22" t="s">
        <v>124</v>
      </c>
      <c r="E12" s="9"/>
      <c r="F12" s="9"/>
      <c r="G12" s="35"/>
      <c r="H12" s="35"/>
      <c r="I12" s="35"/>
      <c r="J12" s="35">
        <v>9</v>
      </c>
      <c r="K12" s="35"/>
      <c r="L12" s="35"/>
      <c r="M12" s="35"/>
      <c r="N12" s="35"/>
      <c r="O12" s="35"/>
      <c r="P12" s="35"/>
      <c r="Q12" s="35"/>
      <c r="R12" s="35"/>
      <c r="S12" s="35"/>
      <c r="T12" s="37"/>
      <c r="U12" s="37"/>
      <c r="V12" s="22"/>
      <c r="W12" s="9"/>
      <c r="X12" s="9"/>
      <c r="Y12" s="4">
        <f t="shared" si="0"/>
        <v>9</v>
      </c>
    </row>
    <row r="13" spans="1:25" x14ac:dyDescent="0.25">
      <c r="A13" s="20">
        <v>7</v>
      </c>
      <c r="B13" s="9" t="s">
        <v>278</v>
      </c>
      <c r="C13" s="9" t="s">
        <v>279</v>
      </c>
      <c r="D13" s="9" t="s">
        <v>128</v>
      </c>
      <c r="E13" s="9"/>
      <c r="F13" s="9"/>
      <c r="G13" s="9"/>
      <c r="H13" s="9"/>
      <c r="I13" s="9"/>
      <c r="J13" s="9"/>
      <c r="K13" s="9"/>
      <c r="L13" s="9"/>
      <c r="M13" s="9">
        <v>9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4">
        <f t="shared" si="0"/>
        <v>9</v>
      </c>
    </row>
    <row r="14" spans="1:25" x14ac:dyDescent="0.25">
      <c r="A14" s="12">
        <v>8</v>
      </c>
      <c r="B14" s="45" t="s">
        <v>187</v>
      </c>
      <c r="C14" s="48" t="s">
        <v>188</v>
      </c>
      <c r="D14" s="22" t="s">
        <v>189</v>
      </c>
      <c r="E14" s="9"/>
      <c r="F14" s="23"/>
      <c r="G14" s="40"/>
      <c r="H14" s="36"/>
      <c r="I14" s="36">
        <v>9</v>
      </c>
      <c r="J14" s="36"/>
      <c r="K14" s="36"/>
      <c r="L14" s="36"/>
      <c r="M14" s="36"/>
      <c r="N14" s="36"/>
      <c r="O14" s="36"/>
      <c r="P14" s="36"/>
      <c r="Q14" s="36"/>
      <c r="R14" s="36"/>
      <c r="S14" s="40"/>
      <c r="T14" s="36"/>
      <c r="U14" s="40"/>
      <c r="V14" s="22"/>
      <c r="W14" s="9"/>
      <c r="X14" s="9"/>
      <c r="Y14" s="4">
        <f t="shared" si="0"/>
        <v>9</v>
      </c>
    </row>
    <row r="15" spans="1:25" x14ac:dyDescent="0.25">
      <c r="A15" s="2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4">
        <f t="shared" si="0"/>
        <v>0</v>
      </c>
    </row>
    <row r="16" spans="1:25" x14ac:dyDescent="0.25">
      <c r="A16" s="2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4">
        <f t="shared" si="0"/>
        <v>0</v>
      </c>
    </row>
    <row r="17" spans="1:25" ht="12.45" customHeight="1" x14ac:dyDescent="0.25">
      <c r="A17" s="2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4">
        <f t="shared" si="0"/>
        <v>0</v>
      </c>
    </row>
    <row r="18" spans="1:25" x14ac:dyDescent="0.25">
      <c r="A18" s="12"/>
      <c r="B18" s="9"/>
      <c r="C18" s="22"/>
      <c r="D18" s="22"/>
      <c r="E18" s="10"/>
      <c r="F18" s="9"/>
      <c r="G18" s="39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9"/>
      <c r="T18" s="39"/>
      <c r="U18" s="39"/>
      <c r="V18" s="22"/>
      <c r="W18" s="9"/>
      <c r="X18" s="9"/>
      <c r="Y18" s="4">
        <f t="shared" ref="Y18:Y24" si="1">SUM(E18:X18)</f>
        <v>0</v>
      </c>
    </row>
    <row r="19" spans="1:25" ht="15.9" customHeight="1" x14ac:dyDescent="0.25">
      <c r="A19" s="12"/>
      <c r="B19" s="22"/>
      <c r="C19" s="22"/>
      <c r="D19" s="22"/>
      <c r="E19" s="9"/>
      <c r="F19" s="10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9"/>
      <c r="T19" s="35"/>
      <c r="U19" s="35"/>
      <c r="V19" s="22"/>
      <c r="W19" s="9"/>
      <c r="X19" s="9"/>
      <c r="Y19" s="4">
        <f t="shared" si="1"/>
        <v>0</v>
      </c>
    </row>
    <row r="20" spans="1:25" ht="15.9" customHeight="1" x14ac:dyDescent="0.25">
      <c r="A20" s="12"/>
      <c r="B20" s="22"/>
      <c r="C20" s="22"/>
      <c r="D20" s="22"/>
      <c r="E20" s="9"/>
      <c r="F20" s="10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9"/>
      <c r="T20" s="35"/>
      <c r="U20" s="35"/>
      <c r="V20" s="22"/>
      <c r="W20" s="9"/>
      <c r="X20" s="9"/>
      <c r="Y20" s="4">
        <f t="shared" si="1"/>
        <v>0</v>
      </c>
    </row>
    <row r="21" spans="1:25" ht="15.9" customHeight="1" x14ac:dyDescent="0.25">
      <c r="A21" s="12"/>
      <c r="B21" s="22"/>
      <c r="C21" s="22"/>
      <c r="D21" s="22"/>
      <c r="E21" s="9"/>
      <c r="F21" s="10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9"/>
      <c r="T21" s="35"/>
      <c r="U21" s="35"/>
      <c r="V21" s="22"/>
      <c r="W21" s="9"/>
      <c r="X21" s="9"/>
      <c r="Y21" s="4">
        <f t="shared" si="1"/>
        <v>0</v>
      </c>
    </row>
    <row r="22" spans="1:25" ht="15.9" customHeight="1" x14ac:dyDescent="0.25">
      <c r="A22" s="12"/>
      <c r="B22" s="22"/>
      <c r="C22" s="22"/>
      <c r="D22" s="22"/>
      <c r="E22" s="9"/>
      <c r="F22" s="10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9"/>
      <c r="T22" s="35"/>
      <c r="U22" s="35"/>
      <c r="V22" s="22"/>
      <c r="W22" s="9"/>
      <c r="X22" s="9"/>
      <c r="Y22" s="4">
        <f t="shared" si="1"/>
        <v>0</v>
      </c>
    </row>
    <row r="23" spans="1:25" ht="15.9" customHeight="1" x14ac:dyDescent="0.25">
      <c r="A23" s="12"/>
      <c r="B23" s="22"/>
      <c r="C23" s="22"/>
      <c r="D23" s="22"/>
      <c r="E23" s="9"/>
      <c r="F23" s="10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9"/>
      <c r="T23" s="35"/>
      <c r="U23" s="35"/>
      <c r="V23" s="22"/>
      <c r="W23" s="9"/>
      <c r="X23" s="9"/>
      <c r="Y23" s="4">
        <f t="shared" si="1"/>
        <v>0</v>
      </c>
    </row>
    <row r="24" spans="1:25" x14ac:dyDescent="0.25">
      <c r="A24" s="12"/>
      <c r="B24" s="22"/>
      <c r="C24" s="22"/>
      <c r="D24" s="22"/>
      <c r="E24" s="9"/>
      <c r="F24" s="9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9"/>
      <c r="T24" s="35"/>
      <c r="U24" s="35"/>
      <c r="V24" s="22"/>
      <c r="W24" s="9"/>
      <c r="X24" s="9"/>
      <c r="Y24" s="4">
        <f t="shared" si="1"/>
        <v>0</v>
      </c>
    </row>
    <row r="25" spans="1:25" hidden="1" x14ac:dyDescent="0.25">
      <c r="A25" s="12">
        <v>11</v>
      </c>
      <c r="B25" s="9"/>
      <c r="C25" s="9"/>
      <c r="D25" s="22"/>
      <c r="E25" s="9"/>
      <c r="F25" s="9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7"/>
      <c r="U25" s="35"/>
      <c r="V25" s="22"/>
      <c r="W25" s="9"/>
      <c r="X25" s="9"/>
      <c r="Y25" s="4"/>
    </row>
    <row r="26" spans="1:25" hidden="1" x14ac:dyDescent="0.25">
      <c r="A26" s="12">
        <v>12</v>
      </c>
      <c r="B26" s="22"/>
      <c r="C26" s="22"/>
      <c r="D26" s="22"/>
      <c r="E26" s="23"/>
      <c r="F26" s="23"/>
      <c r="G26" s="40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40"/>
      <c r="T26" s="40"/>
      <c r="U26" s="40"/>
      <c r="V26" s="22"/>
      <c r="W26" s="9"/>
      <c r="X26" s="9"/>
      <c r="Y26" s="4"/>
    </row>
    <row r="27" spans="1:25" hidden="1" x14ac:dyDescent="0.25">
      <c r="A27" s="12">
        <v>13</v>
      </c>
      <c r="B27" s="9"/>
      <c r="C27" s="9"/>
      <c r="D27" s="9"/>
      <c r="E27" s="9"/>
      <c r="F27" s="9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7"/>
      <c r="T27" s="37"/>
      <c r="U27" s="37"/>
      <c r="V27" s="22"/>
      <c r="W27" s="9"/>
      <c r="X27" s="9"/>
      <c r="Y27" s="4"/>
    </row>
    <row r="28" spans="1:25" hidden="1" x14ac:dyDescent="0.25">
      <c r="A28" s="12">
        <v>14</v>
      </c>
      <c r="B28" s="9"/>
      <c r="C28" s="9"/>
      <c r="D28" s="9"/>
      <c r="E28" s="10"/>
      <c r="F28" s="10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9"/>
      <c r="T28" s="35"/>
      <c r="U28" s="39"/>
      <c r="V28" s="22"/>
      <c r="W28" s="9"/>
      <c r="X28" s="9"/>
      <c r="Y28" s="4"/>
    </row>
    <row r="29" spans="1:25" hidden="1" x14ac:dyDescent="0.25">
      <c r="A29" s="12">
        <v>15</v>
      </c>
      <c r="B29" s="9"/>
      <c r="C29" s="9"/>
      <c r="D29" s="9"/>
      <c r="E29" s="9"/>
      <c r="F29" s="9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22"/>
      <c r="W29" s="9"/>
      <c r="X29" s="9"/>
      <c r="Y29" s="4"/>
    </row>
    <row r="30" spans="1:25" hidden="1" x14ac:dyDescent="0.25">
      <c r="A30" s="12">
        <v>16</v>
      </c>
      <c r="B30" s="22"/>
      <c r="C30" s="22"/>
      <c r="D30" s="22"/>
      <c r="E30" s="9"/>
      <c r="F30" s="9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7"/>
      <c r="T30" s="37"/>
      <c r="U30" s="37"/>
      <c r="V30" s="22"/>
      <c r="W30" s="9"/>
      <c r="X30" s="9"/>
      <c r="Y30" s="4"/>
    </row>
    <row r="31" spans="1:25" hidden="1" x14ac:dyDescent="0.25">
      <c r="A31" s="12">
        <v>17</v>
      </c>
      <c r="B31" s="22"/>
      <c r="C31" s="22"/>
      <c r="D31" s="22"/>
      <c r="E31" s="9"/>
      <c r="F31" s="9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7"/>
      <c r="T31" s="37"/>
      <c r="U31" s="37"/>
      <c r="V31" s="22"/>
      <c r="W31" s="9"/>
      <c r="X31" s="9"/>
      <c r="Y31" s="4"/>
    </row>
    <row r="32" spans="1:25" hidden="1" x14ac:dyDescent="0.25">
      <c r="A32" s="12">
        <v>18</v>
      </c>
      <c r="B32" s="22"/>
      <c r="C32" s="22"/>
      <c r="D32" s="22"/>
      <c r="E32" s="10"/>
      <c r="F32" s="11"/>
      <c r="G32" s="39"/>
      <c r="H32" s="41"/>
      <c r="I32" s="35"/>
      <c r="J32" s="35"/>
      <c r="K32" s="35"/>
      <c r="L32" s="35"/>
      <c r="M32" s="35"/>
      <c r="N32" s="35"/>
      <c r="O32" s="35"/>
      <c r="P32" s="35"/>
      <c r="Q32" s="41"/>
      <c r="R32" s="41"/>
      <c r="S32" s="42"/>
      <c r="T32" s="39"/>
      <c r="U32" s="39"/>
      <c r="V32" s="22"/>
      <c r="W32" s="9"/>
      <c r="X32" s="9"/>
      <c r="Y32" s="4"/>
    </row>
    <row r="33" spans="1:25" hidden="1" x14ac:dyDescent="0.25">
      <c r="A33" s="12">
        <v>19</v>
      </c>
      <c r="B33" s="22"/>
      <c r="C33" s="22"/>
      <c r="D33" s="9"/>
      <c r="E33" s="23"/>
      <c r="F33" s="23"/>
      <c r="G33" s="40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40"/>
      <c r="T33" s="40"/>
      <c r="U33" s="40"/>
      <c r="V33" s="22"/>
      <c r="W33" s="9"/>
      <c r="X33" s="9"/>
      <c r="Y33" s="4"/>
    </row>
    <row r="34" spans="1:25" hidden="1" x14ac:dyDescent="0.25">
      <c r="A34" s="12">
        <v>20</v>
      </c>
      <c r="B34" s="9"/>
      <c r="C34" s="9"/>
      <c r="D34" s="9"/>
      <c r="E34" s="9"/>
      <c r="F34" s="9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7"/>
      <c r="T34" s="37"/>
      <c r="U34" s="37"/>
      <c r="V34" s="22"/>
      <c r="W34" s="9"/>
      <c r="X34" s="9"/>
      <c r="Y34" s="4"/>
    </row>
    <row r="35" spans="1:25" ht="1.5" hidden="1" customHeight="1" x14ac:dyDescent="0.25"/>
    <row r="36" spans="1:25" ht="33" hidden="1" customHeight="1" x14ac:dyDescent="0.25"/>
    <row r="37" spans="1:25" ht="33" customHeight="1" x14ac:dyDescent="0.25"/>
    <row r="39" spans="1:25" x14ac:dyDescent="0.25">
      <c r="A39" s="14" t="s">
        <v>5</v>
      </c>
      <c r="B39" s="2"/>
      <c r="C39" s="2"/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17"/>
      <c r="W39" s="3"/>
      <c r="X39" s="3"/>
      <c r="Y39" s="3"/>
    </row>
    <row r="40" spans="1:25" x14ac:dyDescent="0.25">
      <c r="A40" s="14"/>
      <c r="B40" s="31" t="s">
        <v>3</v>
      </c>
      <c r="C40" s="31" t="s">
        <v>9</v>
      </c>
      <c r="D40" s="31" t="s">
        <v>2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4"/>
      <c r="W40" s="3"/>
      <c r="X40" s="3"/>
      <c r="Y40" s="31" t="s">
        <v>4</v>
      </c>
    </row>
    <row r="41" spans="1:25" x14ac:dyDescent="0.25">
      <c r="A41" s="12">
        <v>1</v>
      </c>
      <c r="B41" s="9" t="s">
        <v>62</v>
      </c>
      <c r="C41" s="9" t="s">
        <v>63</v>
      </c>
      <c r="D41" s="22" t="s">
        <v>30</v>
      </c>
      <c r="E41" s="9"/>
      <c r="F41" s="9">
        <v>9</v>
      </c>
      <c r="G41" s="35">
        <v>9</v>
      </c>
      <c r="H41" s="35">
        <v>27</v>
      </c>
      <c r="I41" s="35">
        <v>9</v>
      </c>
      <c r="J41" s="35">
        <v>9</v>
      </c>
      <c r="K41" s="35">
        <v>9</v>
      </c>
      <c r="L41" s="35"/>
      <c r="M41" s="35">
        <v>9</v>
      </c>
      <c r="N41" s="35">
        <v>9</v>
      </c>
      <c r="O41" s="35"/>
      <c r="P41" s="35">
        <f>(9+9)</f>
        <v>18</v>
      </c>
      <c r="Q41" s="35"/>
      <c r="R41" s="35"/>
      <c r="S41" s="35"/>
      <c r="T41" s="35"/>
      <c r="U41" s="44"/>
      <c r="V41" s="22"/>
      <c r="W41" s="9"/>
      <c r="X41" s="9"/>
      <c r="Y41" s="4">
        <f>SUM(F41:X41)</f>
        <v>108</v>
      </c>
    </row>
    <row r="42" spans="1:25" x14ac:dyDescent="0.25">
      <c r="A42" s="12">
        <v>2</v>
      </c>
      <c r="B42" s="22" t="s">
        <v>115</v>
      </c>
      <c r="C42" s="22" t="s">
        <v>116</v>
      </c>
      <c r="D42" s="22" t="s">
        <v>12</v>
      </c>
      <c r="E42" s="22"/>
      <c r="F42" s="22"/>
      <c r="G42" s="36"/>
      <c r="H42" s="36">
        <v>9</v>
      </c>
      <c r="I42" s="36"/>
      <c r="J42" s="36">
        <v>20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43"/>
      <c r="V42" s="22"/>
      <c r="W42" s="9"/>
      <c r="X42" s="9"/>
      <c r="Y42" s="4">
        <f t="shared" ref="Y42:Y49" si="2">SUM(F42:X42)</f>
        <v>29</v>
      </c>
    </row>
    <row r="43" spans="1:25" x14ac:dyDescent="0.25">
      <c r="A43" s="12">
        <v>3</v>
      </c>
      <c r="B43" s="9" t="s">
        <v>117</v>
      </c>
      <c r="C43" t="s">
        <v>118</v>
      </c>
      <c r="D43" s="9" t="s">
        <v>119</v>
      </c>
      <c r="E43" s="9"/>
      <c r="F43" s="9"/>
      <c r="G43" s="35"/>
      <c r="H43" s="35">
        <v>11</v>
      </c>
      <c r="I43" s="35"/>
      <c r="J43" s="35">
        <v>10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44"/>
      <c r="V43" s="9"/>
      <c r="W43" s="9"/>
      <c r="X43" s="9"/>
      <c r="Y43" s="4">
        <f>SUM(F43:X43)</f>
        <v>21</v>
      </c>
    </row>
    <row r="44" spans="1:25" x14ac:dyDescent="0.25">
      <c r="A44" s="12">
        <v>4</v>
      </c>
      <c r="B44" s="22"/>
      <c r="C44" s="24"/>
      <c r="D44" s="22"/>
      <c r="E44" s="22"/>
      <c r="F44" s="22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43"/>
      <c r="V44" s="22"/>
      <c r="W44" s="9"/>
      <c r="X44" s="9"/>
      <c r="Y44" s="4">
        <f t="shared" si="2"/>
        <v>0</v>
      </c>
    </row>
    <row r="45" spans="1:25" x14ac:dyDescent="0.25">
      <c r="A45" s="12">
        <v>5</v>
      </c>
      <c r="B45" s="22"/>
      <c r="C45" s="22"/>
      <c r="D45" s="22"/>
      <c r="E45" s="9"/>
      <c r="F45" s="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7"/>
      <c r="U45" s="37"/>
      <c r="V45" s="22"/>
      <c r="W45" s="9"/>
      <c r="X45" s="9"/>
      <c r="Y45" s="4">
        <f t="shared" si="2"/>
        <v>0</v>
      </c>
    </row>
    <row r="46" spans="1:25" x14ac:dyDescent="0.25">
      <c r="A46" s="12">
        <v>6</v>
      </c>
      <c r="B46" s="22"/>
      <c r="C46" s="24"/>
      <c r="D46" s="22"/>
      <c r="E46" s="22"/>
      <c r="F46" s="22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3"/>
      <c r="V46" s="22"/>
      <c r="W46" s="9"/>
      <c r="X46" s="9"/>
      <c r="Y46" s="4">
        <f t="shared" si="2"/>
        <v>0</v>
      </c>
    </row>
    <row r="47" spans="1:25" x14ac:dyDescent="0.25">
      <c r="A47" s="12"/>
      <c r="B47" s="22"/>
      <c r="C47" s="24"/>
      <c r="D47" s="22"/>
      <c r="E47" s="22"/>
      <c r="F47" s="22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43"/>
      <c r="V47" s="22"/>
      <c r="W47" s="9"/>
      <c r="X47" s="9"/>
      <c r="Y47" s="4">
        <f t="shared" si="2"/>
        <v>0</v>
      </c>
    </row>
    <row r="48" spans="1:25" x14ac:dyDescent="0.25">
      <c r="A48" s="12"/>
      <c r="B48" s="9"/>
      <c r="C48" s="9"/>
      <c r="D48" s="9"/>
      <c r="E48" s="9"/>
      <c r="F48" s="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44"/>
      <c r="V48" s="9"/>
      <c r="W48" s="9"/>
      <c r="X48" s="9"/>
      <c r="Y48" s="4">
        <f t="shared" si="2"/>
        <v>0</v>
      </c>
    </row>
    <row r="49" spans="1:25" x14ac:dyDescent="0.25">
      <c r="A49" s="12"/>
      <c r="B49" s="22"/>
      <c r="C49" s="24"/>
      <c r="D49" s="9"/>
      <c r="E49" s="22"/>
      <c r="F49" s="22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43"/>
      <c r="V49" s="22"/>
      <c r="W49" s="9"/>
      <c r="X49" s="9"/>
      <c r="Y49" s="4">
        <f t="shared" si="2"/>
        <v>0</v>
      </c>
    </row>
    <row r="50" spans="1:25" x14ac:dyDescent="0.25">
      <c r="A50" s="25"/>
      <c r="B50" s="21"/>
      <c r="C50" s="26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7"/>
      <c r="V50" s="29"/>
    </row>
    <row r="53" spans="1:25" x14ac:dyDescent="0.25">
      <c r="A53" s="14" t="s">
        <v>6</v>
      </c>
      <c r="B53" s="2"/>
      <c r="C53" s="2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7"/>
      <c r="W53" s="3"/>
      <c r="X53" s="3"/>
      <c r="Y53" s="3"/>
    </row>
    <row r="54" spans="1:25" x14ac:dyDescent="0.25">
      <c r="A54" s="14"/>
      <c r="B54" s="31" t="s">
        <v>3</v>
      </c>
      <c r="C54" s="31" t="s">
        <v>9</v>
      </c>
      <c r="D54" s="31" t="s">
        <v>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4"/>
      <c r="W54" s="3"/>
      <c r="X54" s="3"/>
      <c r="Y54" s="31" t="s">
        <v>4</v>
      </c>
    </row>
    <row r="55" spans="1:25" x14ac:dyDescent="0.25">
      <c r="A55" s="12"/>
      <c r="B55" s="22"/>
      <c r="C55" s="22"/>
      <c r="D55" s="22"/>
      <c r="E55" s="22"/>
      <c r="F55" s="22"/>
      <c r="G55" s="36"/>
      <c r="H55" s="36"/>
      <c r="I55" s="36"/>
      <c r="J55" s="36"/>
      <c r="K55" s="36"/>
      <c r="L55" s="36"/>
      <c r="M55" s="36"/>
      <c r="N55" s="36"/>
      <c r="O55" s="36"/>
      <c r="P55" s="38"/>
      <c r="Q55" s="38"/>
      <c r="R55" s="38"/>
      <c r="S55" s="38"/>
      <c r="T55" s="38"/>
      <c r="U55" s="38"/>
      <c r="V55" s="22"/>
      <c r="W55" s="9"/>
      <c r="X55" s="9"/>
      <c r="Y55" s="4"/>
    </row>
    <row r="56" spans="1:25" x14ac:dyDescent="0.25">
      <c r="A56" s="12"/>
      <c r="B56" s="22"/>
      <c r="C56" s="22"/>
      <c r="D56" s="22"/>
      <c r="E56" s="22"/>
      <c r="F56" s="22"/>
      <c r="G56" s="36"/>
      <c r="H56" s="36"/>
      <c r="I56" s="36"/>
      <c r="J56" s="36"/>
      <c r="K56" s="36"/>
      <c r="L56" s="36"/>
      <c r="M56" s="36"/>
      <c r="N56" s="36"/>
      <c r="O56" s="36"/>
      <c r="P56" s="38"/>
      <c r="Q56" s="38"/>
      <c r="R56" s="38"/>
      <c r="S56" s="38"/>
      <c r="T56" s="38"/>
      <c r="U56" s="38"/>
      <c r="V56" s="9"/>
      <c r="W56" s="9"/>
      <c r="X56" s="9"/>
      <c r="Y56" s="4"/>
    </row>
    <row r="57" spans="1:25" x14ac:dyDescent="0.25">
      <c r="A57" s="12"/>
      <c r="B57" s="9"/>
      <c r="C57" s="9"/>
      <c r="D57" s="9"/>
      <c r="E57" s="22"/>
      <c r="F57" s="22"/>
      <c r="G57" s="36"/>
      <c r="H57" s="36"/>
      <c r="I57" s="36"/>
      <c r="J57" s="36"/>
      <c r="K57" s="36"/>
      <c r="L57" s="36"/>
      <c r="M57" s="36"/>
      <c r="N57" s="36"/>
      <c r="O57" s="36"/>
      <c r="P57" s="43"/>
      <c r="Q57" s="43"/>
      <c r="R57" s="43"/>
      <c r="S57" s="43"/>
      <c r="T57" s="43"/>
      <c r="U57" s="43"/>
      <c r="V57" s="22"/>
      <c r="W57" s="9"/>
      <c r="X57" s="9"/>
      <c r="Y57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6CF5-E2C8-49E0-A1C7-E05D8AC2661C}">
  <dimension ref="A1:AG43"/>
  <sheetViews>
    <sheetView workbookViewId="0">
      <selection activeCell="M5" sqref="M5"/>
    </sheetView>
  </sheetViews>
  <sheetFormatPr defaultRowHeight="13.2" x14ac:dyDescent="0.25"/>
  <cols>
    <col min="1" max="1" width="10.33203125" customWidth="1"/>
    <col min="2" max="2" width="20.21875" customWidth="1"/>
    <col min="3" max="3" width="17.33203125" customWidth="1"/>
    <col min="4" max="4" width="10.33203125" customWidth="1"/>
    <col min="5" max="8" width="5.109375" customWidth="1"/>
    <col min="9" max="10" width="4.6640625" customWidth="1"/>
    <col min="11" max="11" width="4.77734375" customWidth="1"/>
    <col min="12" max="12" width="4.6640625" customWidth="1"/>
  </cols>
  <sheetData>
    <row r="1" spans="1:33" x14ac:dyDescent="0.25">
      <c r="A1" s="49"/>
      <c r="B1" s="49" t="s">
        <v>111</v>
      </c>
      <c r="C1" s="49"/>
      <c r="D1" s="49"/>
      <c r="E1" s="106" t="s">
        <v>70</v>
      </c>
      <c r="F1" s="106"/>
      <c r="G1" s="106"/>
      <c r="H1" s="106"/>
      <c r="I1" s="106"/>
      <c r="J1" s="50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51"/>
      <c r="AF1" s="51"/>
      <c r="AG1" s="51"/>
    </row>
    <row r="2" spans="1:33" x14ac:dyDescent="0.25">
      <c r="A2" s="105"/>
      <c r="B2" s="105"/>
      <c r="C2" s="49"/>
      <c r="D2" s="49"/>
      <c r="E2" s="106" t="s">
        <v>71</v>
      </c>
      <c r="F2" s="106"/>
      <c r="G2" s="106"/>
      <c r="H2" s="106"/>
      <c r="I2" s="106"/>
      <c r="J2" s="50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51"/>
      <c r="AF2" s="51"/>
      <c r="AG2" s="51"/>
    </row>
    <row r="3" spans="1:33" ht="96.45" customHeight="1" x14ac:dyDescent="0.25">
      <c r="A3" s="52" t="s">
        <v>1</v>
      </c>
      <c r="B3" s="52" t="s">
        <v>3</v>
      </c>
      <c r="C3" s="52" t="s">
        <v>0</v>
      </c>
      <c r="D3" s="52" t="s">
        <v>2</v>
      </c>
      <c r="E3" s="53" t="s">
        <v>217</v>
      </c>
      <c r="F3" s="53" t="s">
        <v>319</v>
      </c>
      <c r="G3" s="53" t="s">
        <v>216</v>
      </c>
      <c r="H3" s="53" t="s">
        <v>473</v>
      </c>
      <c r="I3" s="53" t="s">
        <v>255</v>
      </c>
      <c r="J3" s="53" t="s">
        <v>483</v>
      </c>
      <c r="K3" s="53" t="s">
        <v>316</v>
      </c>
      <c r="L3" s="53" t="s">
        <v>318</v>
      </c>
      <c r="M3" s="53" t="s">
        <v>484</v>
      </c>
      <c r="N3" s="53" t="s">
        <v>74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29"/>
      <c r="AF3" s="51"/>
      <c r="AG3" s="51"/>
    </row>
    <row r="4" spans="1:33" x14ac:dyDescent="0.25">
      <c r="A4" s="55">
        <v>1</v>
      </c>
      <c r="B4" s="56" t="s">
        <v>214</v>
      </c>
      <c r="C4" s="56" t="s">
        <v>215</v>
      </c>
      <c r="D4" s="56" t="s">
        <v>30</v>
      </c>
      <c r="E4" s="56">
        <v>4</v>
      </c>
      <c r="F4" s="56"/>
      <c r="G4" s="56">
        <v>40</v>
      </c>
      <c r="H4" s="56"/>
      <c r="I4" s="56">
        <v>22</v>
      </c>
      <c r="J4" s="56">
        <v>4</v>
      </c>
      <c r="K4" s="56"/>
      <c r="L4" s="56"/>
      <c r="M4" s="56">
        <v>2</v>
      </c>
      <c r="N4" s="68">
        <f t="shared" ref="N4:N10" si="0">SUM(E4:M4)</f>
        <v>72</v>
      </c>
      <c r="O4" s="56"/>
      <c r="P4" s="57"/>
      <c r="Q4" s="57"/>
      <c r="R4" s="57"/>
      <c r="S4" s="57"/>
      <c r="T4" s="57"/>
      <c r="U4" s="57"/>
      <c r="V4" s="57"/>
      <c r="W4" s="57"/>
      <c r="X4" s="57"/>
      <c r="Y4" s="57"/>
      <c r="Z4" s="56"/>
      <c r="AA4" s="56"/>
      <c r="AB4" s="56"/>
      <c r="AC4" s="56"/>
      <c r="AD4" s="55"/>
      <c r="AE4" s="51"/>
      <c r="AF4" s="51"/>
      <c r="AG4" s="51"/>
    </row>
    <row r="5" spans="1:33" x14ac:dyDescent="0.25">
      <c r="A5" s="55">
        <v>2</v>
      </c>
      <c r="B5" s="56" t="s">
        <v>307</v>
      </c>
      <c r="C5" s="56" t="s">
        <v>308</v>
      </c>
      <c r="D5" s="56" t="s">
        <v>30</v>
      </c>
      <c r="E5" s="56"/>
      <c r="F5" s="56"/>
      <c r="G5" s="56">
        <v>22</v>
      </c>
      <c r="H5" s="56"/>
      <c r="I5" s="56"/>
      <c r="J5" s="56"/>
      <c r="K5" s="56">
        <v>18</v>
      </c>
      <c r="L5" s="56">
        <v>22</v>
      </c>
      <c r="M5" s="56">
        <v>11</v>
      </c>
      <c r="N5" s="68">
        <f t="shared" si="0"/>
        <v>73</v>
      </c>
      <c r="O5" s="56"/>
      <c r="P5" s="57"/>
      <c r="Q5" s="57"/>
      <c r="R5" s="57"/>
      <c r="S5" s="57"/>
      <c r="T5" s="57"/>
      <c r="U5" s="57"/>
      <c r="V5" s="57"/>
      <c r="W5" s="57"/>
      <c r="X5" s="57"/>
      <c r="Y5" s="57"/>
      <c r="Z5" s="56"/>
      <c r="AA5" s="56"/>
      <c r="AB5" s="56"/>
      <c r="AC5" s="56"/>
      <c r="AD5" s="55"/>
      <c r="AE5" s="21"/>
      <c r="AF5" s="21"/>
      <c r="AG5" s="21"/>
    </row>
    <row r="6" spans="1:33" x14ac:dyDescent="0.25">
      <c r="A6" s="55">
        <v>3</v>
      </c>
      <c r="B6" s="56" t="s">
        <v>312</v>
      </c>
      <c r="C6" s="56" t="s">
        <v>313</v>
      </c>
      <c r="D6" s="56" t="s">
        <v>13</v>
      </c>
      <c r="E6" s="56"/>
      <c r="F6" s="56"/>
      <c r="G6" s="56"/>
      <c r="H6" s="56">
        <v>44</v>
      </c>
      <c r="I6" s="56">
        <v>2</v>
      </c>
      <c r="J6" s="56"/>
      <c r="K6" s="56"/>
      <c r="L6" s="56"/>
      <c r="M6" s="56"/>
      <c r="N6" s="68">
        <f t="shared" si="0"/>
        <v>46</v>
      </c>
      <c r="O6" s="22"/>
      <c r="P6" s="58"/>
      <c r="Q6" s="58"/>
      <c r="R6" s="58"/>
      <c r="S6" s="58"/>
      <c r="T6" s="58"/>
      <c r="U6" s="58"/>
      <c r="V6" s="58"/>
      <c r="W6" s="58"/>
      <c r="X6" s="58"/>
      <c r="Y6" s="58"/>
      <c r="Z6" s="22"/>
      <c r="AA6" s="22"/>
      <c r="AB6" s="22"/>
      <c r="AC6" s="22"/>
      <c r="AD6" s="55"/>
      <c r="AE6" s="21"/>
      <c r="AF6" s="21"/>
      <c r="AG6" s="21"/>
    </row>
    <row r="7" spans="1:33" x14ac:dyDescent="0.25">
      <c r="A7" s="55">
        <v>4</v>
      </c>
      <c r="B7" s="22" t="s">
        <v>309</v>
      </c>
      <c r="C7" s="22" t="s">
        <v>136</v>
      </c>
      <c r="D7" s="56" t="s">
        <v>30</v>
      </c>
      <c r="E7" s="22"/>
      <c r="F7" s="22"/>
      <c r="G7" s="22">
        <v>2</v>
      </c>
      <c r="H7" s="22"/>
      <c r="I7" s="22"/>
      <c r="J7" s="22">
        <v>15</v>
      </c>
      <c r="K7" s="22">
        <v>22</v>
      </c>
      <c r="L7" s="22"/>
      <c r="M7" s="22"/>
      <c r="N7" s="92">
        <f t="shared" si="0"/>
        <v>39</v>
      </c>
      <c r="O7" s="56"/>
      <c r="P7" s="57"/>
      <c r="Q7" s="57"/>
      <c r="R7" s="57"/>
      <c r="S7" s="57"/>
      <c r="T7" s="57"/>
      <c r="U7" s="57"/>
      <c r="V7" s="57"/>
      <c r="W7" s="57"/>
      <c r="X7" s="57"/>
      <c r="Y7" s="57"/>
      <c r="Z7" s="56"/>
      <c r="AA7" s="56"/>
      <c r="AB7" s="56"/>
      <c r="AC7" s="56"/>
      <c r="AD7" s="55"/>
      <c r="AE7" s="51"/>
      <c r="AF7" s="51"/>
      <c r="AG7" s="51"/>
    </row>
    <row r="8" spans="1:33" x14ac:dyDescent="0.25">
      <c r="A8" s="55">
        <v>5</v>
      </c>
      <c r="B8" s="56" t="s">
        <v>310</v>
      </c>
      <c r="C8" s="56" t="s">
        <v>311</v>
      </c>
      <c r="D8" s="56" t="s">
        <v>189</v>
      </c>
      <c r="E8" s="56"/>
      <c r="F8" s="56">
        <v>2</v>
      </c>
      <c r="G8" s="56"/>
      <c r="H8" s="56"/>
      <c r="I8" s="56">
        <v>18</v>
      </c>
      <c r="J8" s="56">
        <v>4</v>
      </c>
      <c r="K8" s="56"/>
      <c r="L8" s="56">
        <v>2</v>
      </c>
      <c r="M8" s="56"/>
      <c r="N8" s="68">
        <f t="shared" si="0"/>
        <v>26</v>
      </c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5"/>
      <c r="AE8" s="51"/>
      <c r="AF8" s="51"/>
      <c r="AG8" s="51"/>
    </row>
    <row r="9" spans="1:33" x14ac:dyDescent="0.25">
      <c r="A9" s="77">
        <v>6</v>
      </c>
      <c r="B9" s="76" t="s">
        <v>305</v>
      </c>
      <c r="C9" s="76" t="s">
        <v>306</v>
      </c>
      <c r="D9" s="76" t="s">
        <v>31</v>
      </c>
      <c r="E9" s="76"/>
      <c r="F9" s="76"/>
      <c r="G9" s="76">
        <v>12</v>
      </c>
      <c r="H9" s="76"/>
      <c r="I9" s="76"/>
      <c r="J9" s="76"/>
      <c r="K9" s="76"/>
      <c r="L9" s="76"/>
      <c r="M9" s="76">
        <v>6</v>
      </c>
      <c r="N9" s="80">
        <f t="shared" si="0"/>
        <v>18</v>
      </c>
      <c r="O9" s="56"/>
      <c r="P9" s="57"/>
      <c r="Q9" s="57"/>
      <c r="R9" s="57"/>
      <c r="S9" s="57"/>
      <c r="T9" s="57"/>
      <c r="U9" s="57"/>
      <c r="V9" s="57"/>
      <c r="W9" s="57"/>
      <c r="X9" s="57"/>
      <c r="Y9" s="57"/>
      <c r="Z9" s="56"/>
      <c r="AA9" s="56"/>
      <c r="AB9" s="56"/>
      <c r="AC9" s="56"/>
      <c r="AD9" s="55"/>
      <c r="AE9" s="51"/>
      <c r="AF9" s="51"/>
      <c r="AG9" s="51"/>
    </row>
    <row r="10" spans="1:33" x14ac:dyDescent="0.25">
      <c r="A10" s="77">
        <v>7</v>
      </c>
      <c r="B10" s="76" t="s">
        <v>214</v>
      </c>
      <c r="C10" s="76" t="s">
        <v>317</v>
      </c>
      <c r="D10" s="76" t="s">
        <v>30</v>
      </c>
      <c r="E10" s="76"/>
      <c r="F10" s="76"/>
      <c r="G10" s="76"/>
      <c r="H10" s="76"/>
      <c r="I10" s="76"/>
      <c r="J10" s="76"/>
      <c r="K10" s="76">
        <v>2</v>
      </c>
      <c r="L10" s="76">
        <v>2</v>
      </c>
      <c r="M10" s="102">
        <v>1</v>
      </c>
      <c r="N10" s="80">
        <f t="shared" si="0"/>
        <v>5</v>
      </c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5"/>
      <c r="AE10" s="51"/>
      <c r="AF10" s="51"/>
      <c r="AG10" s="51"/>
    </row>
    <row r="11" spans="1:33" x14ac:dyDescent="0.25">
      <c r="A11" s="55"/>
      <c r="B11" s="22"/>
      <c r="C11" s="22"/>
      <c r="D11" s="22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6"/>
      <c r="AA11" s="56"/>
      <c r="AB11" s="56"/>
      <c r="AC11" s="56"/>
      <c r="AD11" s="55"/>
      <c r="AE11" s="51"/>
      <c r="AF11" s="51"/>
      <c r="AG11" s="51"/>
    </row>
    <row r="12" spans="1:33" x14ac:dyDescent="0.25">
      <c r="A12" s="19"/>
      <c r="B12" s="56"/>
      <c r="C12" s="56"/>
      <c r="D12" s="56"/>
      <c r="E12" s="56"/>
      <c r="F12" s="56"/>
      <c r="G12" s="56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6"/>
      <c r="AA12" s="56"/>
      <c r="AB12" s="56"/>
      <c r="AC12" s="56"/>
      <c r="AD12" s="55"/>
      <c r="AE12" s="21"/>
      <c r="AF12" s="21"/>
      <c r="AG12" s="21"/>
    </row>
    <row r="13" spans="1:33" x14ac:dyDescent="0.25">
      <c r="A13" s="55"/>
      <c r="B13" s="22"/>
      <c r="C13" s="22"/>
      <c r="D13" s="22"/>
      <c r="E13" s="22"/>
      <c r="F13" s="22"/>
      <c r="G13" s="22"/>
      <c r="H13" s="22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22"/>
      <c r="AA13" s="22"/>
      <c r="AB13" s="22"/>
      <c r="AC13" s="22"/>
      <c r="AD13" s="55"/>
      <c r="AE13" s="51"/>
      <c r="AF13" s="51"/>
      <c r="AG13" s="51"/>
    </row>
    <row r="14" spans="1:33" x14ac:dyDescent="0.25">
      <c r="A14" s="55"/>
      <c r="B14" s="56"/>
      <c r="C14" s="56"/>
      <c r="D14" s="56"/>
      <c r="E14" s="56"/>
      <c r="F14" s="56"/>
      <c r="G14" s="56"/>
      <c r="H14" s="56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6"/>
      <c r="AA14" s="56"/>
      <c r="AB14" s="56"/>
      <c r="AC14" s="56"/>
      <c r="AD14" s="55"/>
      <c r="AE14" s="51"/>
      <c r="AF14" s="51"/>
      <c r="AG14" s="51"/>
    </row>
    <row r="15" spans="1:33" x14ac:dyDescent="0.25">
      <c r="A15" s="55"/>
      <c r="B15" s="56"/>
      <c r="C15" s="56"/>
      <c r="D15" s="56"/>
      <c r="E15" s="56"/>
      <c r="F15" s="56"/>
      <c r="G15" s="56"/>
      <c r="H15" s="56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6"/>
      <c r="AA15" s="56"/>
      <c r="AB15" s="56"/>
      <c r="AC15" s="56"/>
      <c r="AD15" s="55"/>
      <c r="AE15" s="51"/>
      <c r="AF15" s="51"/>
      <c r="AG15" s="51"/>
    </row>
    <row r="16" spans="1:33" x14ac:dyDescent="0.25">
      <c r="A16" s="19"/>
      <c r="B16" s="56"/>
      <c r="C16" s="56"/>
      <c r="D16" s="56"/>
      <c r="E16" s="56"/>
      <c r="F16" s="56"/>
      <c r="G16" s="56"/>
      <c r="H16" s="56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6"/>
      <c r="AA16" s="56"/>
      <c r="AB16" s="56"/>
      <c r="AC16" s="56"/>
      <c r="AD16" s="55"/>
      <c r="AE16" s="51"/>
      <c r="AF16" s="51"/>
      <c r="AG16" s="51"/>
    </row>
    <row r="17" spans="1:33" x14ac:dyDescent="0.25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5"/>
      <c r="AE17" s="51"/>
      <c r="AF17" s="51"/>
      <c r="AG17" s="51"/>
    </row>
    <row r="18" spans="1:33" x14ac:dyDescent="0.25">
      <c r="A18" s="55"/>
      <c r="B18" s="56"/>
      <c r="C18" s="56"/>
      <c r="D18" s="56"/>
      <c r="E18" s="56"/>
      <c r="F18" s="56"/>
      <c r="G18" s="56"/>
      <c r="H18" s="56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6"/>
      <c r="AA18" s="56"/>
      <c r="AB18" s="56"/>
      <c r="AC18" s="56"/>
      <c r="AD18" s="55"/>
      <c r="AE18" s="51"/>
      <c r="AF18" s="51"/>
      <c r="AG18" s="51"/>
    </row>
    <row r="19" spans="1:33" x14ac:dyDescent="0.25">
      <c r="A19" s="19"/>
      <c r="B19" s="56"/>
      <c r="C19" s="56"/>
      <c r="D19" s="56"/>
      <c r="E19" s="56"/>
      <c r="F19" s="56"/>
      <c r="G19" s="56"/>
      <c r="H19" s="5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6"/>
      <c r="AA19" s="56"/>
      <c r="AB19" s="56"/>
      <c r="AC19" s="56"/>
      <c r="AD19" s="55"/>
      <c r="AE19" s="51"/>
      <c r="AF19" s="51"/>
      <c r="AG19" s="51"/>
    </row>
    <row r="20" spans="1:33" x14ac:dyDescent="0.25">
      <c r="A20" s="55"/>
      <c r="B20" s="56"/>
      <c r="C20" s="56"/>
      <c r="D20" s="56"/>
      <c r="E20" s="56"/>
      <c r="F20" s="56"/>
      <c r="G20" s="56"/>
      <c r="H20" s="56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6"/>
      <c r="AA20" s="56"/>
      <c r="AB20" s="56"/>
      <c r="AC20" s="56"/>
      <c r="AD20" s="19"/>
      <c r="AE20" s="51"/>
      <c r="AF20" s="51"/>
      <c r="AG20" s="51"/>
    </row>
    <row r="21" spans="1:33" x14ac:dyDescent="0.25">
      <c r="A21" s="55"/>
      <c r="B21" s="56"/>
      <c r="C21" s="56"/>
      <c r="D21" s="56"/>
      <c r="E21" s="56"/>
      <c r="F21" s="56"/>
      <c r="G21" s="56"/>
      <c r="H21" s="56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6"/>
      <c r="AA21" s="56"/>
      <c r="AB21" s="56"/>
      <c r="AC21" s="56"/>
      <c r="AD21" s="55"/>
      <c r="AE21" s="51"/>
      <c r="AF21" s="51"/>
      <c r="AG21" s="51"/>
    </row>
    <row r="22" spans="1:33" x14ac:dyDescent="0.25">
      <c r="A22" s="19"/>
      <c r="B22" s="22"/>
      <c r="C22" s="22"/>
      <c r="D22" s="56"/>
      <c r="E22" s="22"/>
      <c r="F22" s="22"/>
      <c r="G22" s="22"/>
      <c r="H22" s="22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22"/>
      <c r="AA22" s="22"/>
      <c r="AB22" s="22"/>
      <c r="AC22" s="22"/>
      <c r="AD22" s="19"/>
      <c r="AE22" s="51"/>
      <c r="AF22" s="51"/>
      <c r="AG22" s="51"/>
    </row>
    <row r="23" spans="1:33" x14ac:dyDescent="0.25">
      <c r="A23" s="19"/>
      <c r="B23" s="56"/>
      <c r="C23" s="56"/>
      <c r="D23" s="56"/>
      <c r="E23" s="56"/>
      <c r="F23" s="56"/>
      <c r="G23" s="56"/>
      <c r="H23" s="56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6"/>
      <c r="AA23" s="56"/>
      <c r="AB23" s="56"/>
      <c r="AC23" s="56"/>
      <c r="AD23" s="55"/>
      <c r="AE23" s="51"/>
      <c r="AF23" s="51"/>
      <c r="AG23" s="51"/>
    </row>
    <row r="24" spans="1:33" x14ac:dyDescent="0.25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5"/>
      <c r="AE24" s="51"/>
      <c r="AF24" s="51"/>
      <c r="AG24" s="51"/>
    </row>
    <row r="25" spans="1:33" x14ac:dyDescent="0.25">
      <c r="A25" s="19"/>
      <c r="B25" s="56"/>
      <c r="C25" s="56"/>
      <c r="D25" s="22"/>
      <c r="E25" s="56"/>
      <c r="F25" s="56"/>
      <c r="G25" s="56"/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6"/>
      <c r="AA25" s="56"/>
      <c r="AB25" s="56"/>
      <c r="AC25" s="56"/>
      <c r="AD25" s="55"/>
      <c r="AE25" s="51"/>
      <c r="AF25" s="51"/>
      <c r="AG25" s="51"/>
    </row>
    <row r="26" spans="1:33" x14ac:dyDescent="0.25">
      <c r="A26" s="55"/>
      <c r="B26" s="56"/>
      <c r="C26" s="56"/>
      <c r="D26" s="56"/>
      <c r="E26" s="56"/>
      <c r="F26" s="56"/>
      <c r="G26" s="56"/>
      <c r="H26" s="56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6"/>
      <c r="AA26" s="56"/>
      <c r="AB26" s="56"/>
      <c r="AC26" s="56"/>
      <c r="AD26" s="55"/>
      <c r="AE26" s="51"/>
      <c r="AF26" s="51"/>
      <c r="AG26" s="51"/>
    </row>
    <row r="27" spans="1:33" x14ac:dyDescent="0.25">
      <c r="A27" s="55"/>
      <c r="B27" s="56"/>
      <c r="C27" s="56"/>
      <c r="D27" s="56"/>
      <c r="E27" s="56"/>
      <c r="F27" s="56"/>
      <c r="G27" s="56"/>
      <c r="H27" s="56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6"/>
      <c r="AA27" s="56"/>
      <c r="AB27" s="56"/>
      <c r="AC27" s="56"/>
      <c r="AD27" s="55"/>
      <c r="AE27" s="51"/>
      <c r="AF27" s="51"/>
      <c r="AG27" s="51"/>
    </row>
    <row r="28" spans="1:33" x14ac:dyDescent="0.25">
      <c r="A28" s="19"/>
      <c r="B28" s="56"/>
      <c r="C28" s="56"/>
      <c r="D28" s="56"/>
      <c r="E28" s="56"/>
      <c r="F28" s="56"/>
      <c r="G28" s="56"/>
      <c r="H28" s="56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6"/>
      <c r="AA28" s="56"/>
      <c r="AB28" s="56"/>
      <c r="AC28" s="56"/>
      <c r="AD28" s="55"/>
      <c r="AE28" s="51"/>
      <c r="AF28" s="51"/>
      <c r="AG28" s="51"/>
    </row>
    <row r="29" spans="1:33" x14ac:dyDescent="0.25">
      <c r="A29" s="55"/>
      <c r="B29" s="56"/>
      <c r="C29" s="56"/>
      <c r="D29" s="56"/>
      <c r="E29" s="56"/>
      <c r="F29" s="56"/>
      <c r="G29" s="56"/>
      <c r="H29" s="56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6"/>
      <c r="AA29" s="56"/>
      <c r="AB29" s="56"/>
      <c r="AC29" s="56"/>
      <c r="AD29" s="55"/>
      <c r="AE29" s="51"/>
      <c r="AF29" s="51"/>
      <c r="AG29" s="51"/>
    </row>
    <row r="30" spans="1:33" x14ac:dyDescent="0.25">
      <c r="A30" s="55"/>
      <c r="B30" s="22"/>
      <c r="C30" s="22"/>
      <c r="D30" s="56"/>
      <c r="E30" s="56"/>
      <c r="F30" s="56"/>
      <c r="G30" s="56"/>
      <c r="H30" s="56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6"/>
      <c r="AA30" s="56"/>
      <c r="AB30" s="56"/>
      <c r="AC30" s="56"/>
      <c r="AD30" s="55"/>
      <c r="AE30" s="51"/>
      <c r="AF30" s="51"/>
      <c r="AG30" s="51"/>
    </row>
    <row r="31" spans="1:33" x14ac:dyDescent="0.25">
      <c r="A31" s="19"/>
      <c r="B31" s="56"/>
      <c r="C31" s="56"/>
      <c r="D31" s="56"/>
      <c r="E31" s="56"/>
      <c r="F31" s="56"/>
      <c r="G31" s="56"/>
      <c r="H31" s="56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6"/>
      <c r="AA31" s="56"/>
      <c r="AB31" s="56"/>
      <c r="AC31" s="56"/>
      <c r="AD31" s="55"/>
      <c r="AE31" s="51"/>
      <c r="AF31" s="51"/>
      <c r="AG31" s="51"/>
    </row>
    <row r="32" spans="1:33" x14ac:dyDescent="0.25">
      <c r="A32" s="55"/>
      <c r="B32" s="56"/>
      <c r="C32" s="56"/>
      <c r="D32" s="56"/>
      <c r="E32" s="56"/>
      <c r="F32" s="56"/>
      <c r="G32" s="56"/>
      <c r="H32" s="56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6"/>
      <c r="AA32" s="56"/>
      <c r="AB32" s="56"/>
      <c r="AC32" s="56"/>
      <c r="AD32" s="19"/>
      <c r="AE32" s="51"/>
      <c r="AF32" s="51"/>
      <c r="AG32" s="51"/>
    </row>
    <row r="33" spans="1:33" x14ac:dyDescent="0.25">
      <c r="A33" s="19"/>
      <c r="B33" s="56"/>
      <c r="C33" s="56"/>
      <c r="D33" s="56"/>
      <c r="E33" s="56"/>
      <c r="F33" s="56"/>
      <c r="G33" s="56"/>
      <c r="H33" s="56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6"/>
      <c r="AA33" s="56"/>
      <c r="AB33" s="56"/>
      <c r="AC33" s="56"/>
      <c r="AD33" s="55"/>
      <c r="AE33" s="51"/>
      <c r="AF33" s="51"/>
      <c r="AG33" s="51"/>
    </row>
    <row r="34" spans="1:33" x14ac:dyDescent="0.25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5"/>
      <c r="AE34" s="51"/>
      <c r="AF34" s="51"/>
      <c r="AG34" s="51"/>
    </row>
    <row r="35" spans="1:33" x14ac:dyDescent="0.25">
      <c r="A35" s="55"/>
      <c r="B35" s="22"/>
      <c r="C35" s="22"/>
      <c r="D35" s="22"/>
      <c r="E35" s="56"/>
      <c r="F35" s="56"/>
      <c r="G35" s="56"/>
      <c r="H35" s="56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6"/>
      <c r="AA35" s="56"/>
      <c r="AB35" s="56"/>
      <c r="AC35" s="56"/>
      <c r="AD35" s="55"/>
      <c r="AE35" s="51"/>
      <c r="AF35" s="51"/>
      <c r="AG35" s="51"/>
    </row>
    <row r="36" spans="1:33" x14ac:dyDescent="0.25">
      <c r="A36" s="55"/>
      <c r="B36" s="56"/>
      <c r="C36" s="56"/>
      <c r="D36" s="22"/>
      <c r="E36" s="56"/>
      <c r="F36" s="56"/>
      <c r="G36" s="56"/>
      <c r="H36" s="56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6"/>
      <c r="AA36" s="56"/>
      <c r="AB36" s="56"/>
      <c r="AC36" s="56"/>
      <c r="AD36" s="55"/>
      <c r="AE36" s="51"/>
      <c r="AF36" s="51"/>
      <c r="AG36" s="51"/>
    </row>
    <row r="37" spans="1:33" x14ac:dyDescent="0.25">
      <c r="A37" s="19"/>
      <c r="B37" s="22"/>
      <c r="C37" s="22"/>
      <c r="D37" s="22"/>
      <c r="E37" s="56"/>
      <c r="F37" s="56"/>
      <c r="G37" s="56"/>
      <c r="H37" s="56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6"/>
      <c r="AA37" s="56"/>
      <c r="AB37" s="56"/>
      <c r="AC37" s="56"/>
      <c r="AD37" s="55"/>
      <c r="AE37" s="51"/>
      <c r="AF37" s="51"/>
      <c r="AG37" s="51"/>
    </row>
    <row r="38" spans="1:33" x14ac:dyDescent="0.25">
      <c r="A38" s="55"/>
      <c r="B38" s="22"/>
      <c r="C38" s="22"/>
      <c r="D38" s="22"/>
      <c r="E38" s="56"/>
      <c r="F38" s="56"/>
      <c r="G38" s="56"/>
      <c r="H38" s="56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6"/>
      <c r="AA38" s="56"/>
      <c r="AB38" s="56"/>
      <c r="AC38" s="56"/>
      <c r="AD38" s="55"/>
      <c r="AE38" s="51"/>
      <c r="AF38" s="51"/>
      <c r="AG38" s="51"/>
    </row>
    <row r="39" spans="1:33" x14ac:dyDescent="0.25">
      <c r="A39" s="19"/>
      <c r="B39" s="56"/>
      <c r="C39" s="56"/>
      <c r="D39" s="56"/>
      <c r="E39" s="56"/>
      <c r="F39" s="56"/>
      <c r="G39" s="56"/>
      <c r="H39" s="56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6"/>
      <c r="AA39" s="56"/>
      <c r="AB39" s="56"/>
      <c r="AC39" s="56"/>
      <c r="AD39" s="55"/>
      <c r="AE39" s="51"/>
      <c r="AF39" s="51"/>
      <c r="AG39" s="51"/>
    </row>
    <row r="40" spans="1:33" x14ac:dyDescent="0.25">
      <c r="A40" s="19"/>
      <c r="B40" s="56"/>
      <c r="C40" s="56"/>
      <c r="D40" s="56"/>
      <c r="E40" s="56"/>
      <c r="F40" s="56"/>
      <c r="G40" s="56"/>
      <c r="H40" s="56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6"/>
      <c r="AA40" s="56"/>
      <c r="AB40" s="56"/>
      <c r="AC40" s="56"/>
      <c r="AD40" s="55"/>
      <c r="AE40" s="51"/>
      <c r="AF40" s="51"/>
      <c r="AG40" s="51"/>
    </row>
    <row r="41" spans="1:33" x14ac:dyDescent="0.25">
      <c r="A41" s="55"/>
      <c r="B41" s="56"/>
      <c r="C41" s="56"/>
      <c r="D41" s="22"/>
      <c r="E41" s="56"/>
      <c r="F41" s="56"/>
      <c r="G41" s="56"/>
      <c r="H41" s="56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6"/>
      <c r="AA41" s="56"/>
      <c r="AB41" s="56"/>
      <c r="AC41" s="56"/>
      <c r="AD41" s="55"/>
      <c r="AE41" s="51"/>
      <c r="AF41" s="51"/>
      <c r="AG41" s="51"/>
    </row>
    <row r="42" spans="1:33" x14ac:dyDescent="0.25">
      <c r="A42" s="107"/>
      <c r="B42" s="107"/>
      <c r="C42" s="51"/>
      <c r="D42" s="51"/>
      <c r="E42" s="107"/>
      <c r="F42" s="107"/>
      <c r="G42" s="107"/>
      <c r="H42" s="107"/>
      <c r="I42" s="107"/>
      <c r="J42" s="85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51"/>
      <c r="AF42" s="51"/>
      <c r="AG42" s="51"/>
    </row>
    <row r="43" spans="1:33" x14ac:dyDescent="0.25">
      <c r="A43" s="51"/>
      <c r="B43" s="59" t="s">
        <v>8</v>
      </c>
      <c r="C43" s="51"/>
      <c r="D43" s="51"/>
      <c r="E43" s="108"/>
      <c r="F43" s="108"/>
      <c r="G43" s="108"/>
      <c r="H43" s="108"/>
      <c r="I43" s="108"/>
      <c r="J43" s="51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51"/>
      <c r="AF43" s="51"/>
      <c r="AG43" s="51"/>
    </row>
  </sheetData>
  <mergeCells count="34">
    <mergeCell ref="W43:Y43"/>
    <mergeCell ref="Z43:AB43"/>
    <mergeCell ref="AC43:AD43"/>
    <mergeCell ref="E43:I43"/>
    <mergeCell ref="K43:M43"/>
    <mergeCell ref="N43:P43"/>
    <mergeCell ref="Q43:S43"/>
    <mergeCell ref="T43:V43"/>
    <mergeCell ref="AC2:AD2"/>
    <mergeCell ref="A42:B42"/>
    <mergeCell ref="E42:I42"/>
    <mergeCell ref="K42:M42"/>
    <mergeCell ref="N42:P42"/>
    <mergeCell ref="Q42:S42"/>
    <mergeCell ref="T42:V42"/>
    <mergeCell ref="W42:Y42"/>
    <mergeCell ref="Z42:AB42"/>
    <mergeCell ref="AC42:AD42"/>
    <mergeCell ref="Z1:AB1"/>
    <mergeCell ref="AC1:AD1"/>
    <mergeCell ref="A2:B2"/>
    <mergeCell ref="E2:I2"/>
    <mergeCell ref="K2:M2"/>
    <mergeCell ref="N2:P2"/>
    <mergeCell ref="Q2:S2"/>
    <mergeCell ref="T2:V2"/>
    <mergeCell ref="W2:Y2"/>
    <mergeCell ref="Z2:AB2"/>
    <mergeCell ref="E1:I1"/>
    <mergeCell ref="K1:M1"/>
    <mergeCell ref="N1:P1"/>
    <mergeCell ref="Q1:S1"/>
    <mergeCell ref="T1:V1"/>
    <mergeCell ref="W1:Y1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07C4-8E85-4A9F-BDE6-B6CB55008EA6}">
  <dimension ref="A1:AC43"/>
  <sheetViews>
    <sheetView workbookViewId="0">
      <selection activeCell="M14" sqref="M14"/>
    </sheetView>
  </sheetViews>
  <sheetFormatPr defaultRowHeight="13.2" x14ac:dyDescent="0.25"/>
  <cols>
    <col min="1" max="2" width="10.33203125" customWidth="1"/>
    <col min="3" max="3" width="12" bestFit="1" customWidth="1"/>
    <col min="4" max="4" width="17.21875" bestFit="1" customWidth="1"/>
  </cols>
  <sheetData>
    <row r="1" spans="1:29" x14ac:dyDescent="0.25">
      <c r="A1" s="49"/>
      <c r="B1" s="49" t="s">
        <v>111</v>
      </c>
      <c r="C1" s="49"/>
      <c r="D1" s="49"/>
      <c r="E1" s="106" t="s">
        <v>70</v>
      </c>
      <c r="F1" s="106"/>
      <c r="G1" s="106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49"/>
      <c r="AA1" s="51"/>
      <c r="AB1" s="51"/>
      <c r="AC1" s="51"/>
    </row>
    <row r="2" spans="1:29" x14ac:dyDescent="0.25">
      <c r="A2" s="105"/>
      <c r="B2" s="105"/>
      <c r="C2" s="49"/>
      <c r="D2" s="49"/>
      <c r="E2" s="106" t="s">
        <v>71</v>
      </c>
      <c r="F2" s="106"/>
      <c r="G2" s="106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49"/>
      <c r="AA2" s="51"/>
      <c r="AB2" s="51"/>
      <c r="AC2" s="51"/>
    </row>
    <row r="3" spans="1:29" x14ac:dyDescent="0.25">
      <c r="A3" s="109"/>
      <c r="B3" s="109"/>
      <c r="C3" s="52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29"/>
      <c r="AB3" s="51"/>
      <c r="AC3" s="51"/>
    </row>
    <row r="4" spans="1:29" ht="99.6" x14ac:dyDescent="0.25">
      <c r="A4" s="52" t="s">
        <v>1</v>
      </c>
      <c r="B4" s="52" t="s">
        <v>3</v>
      </c>
      <c r="C4" s="52" t="s">
        <v>0</v>
      </c>
      <c r="D4" s="52" t="s">
        <v>2</v>
      </c>
      <c r="E4" s="53" t="s">
        <v>216</v>
      </c>
      <c r="F4" s="53" t="s">
        <v>265</v>
      </c>
      <c r="G4" s="53" t="s">
        <v>266</v>
      </c>
      <c r="H4" s="53" t="s">
        <v>316</v>
      </c>
      <c r="I4" s="53" t="s">
        <v>318</v>
      </c>
      <c r="J4" s="53" t="s">
        <v>484</v>
      </c>
      <c r="K4" s="53" t="s">
        <v>74</v>
      </c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 t="s">
        <v>11</v>
      </c>
      <c r="AA4" s="51"/>
      <c r="AB4" s="51"/>
      <c r="AC4" s="51"/>
    </row>
    <row r="5" spans="1:29" x14ac:dyDescent="0.25">
      <c r="A5" s="55">
        <v>1</v>
      </c>
      <c r="B5" s="56" t="s">
        <v>262</v>
      </c>
      <c r="C5" s="56" t="s">
        <v>263</v>
      </c>
      <c r="D5" s="56" t="s">
        <v>264</v>
      </c>
      <c r="E5" s="56">
        <v>1</v>
      </c>
      <c r="F5" s="56">
        <f>(4+1)</f>
        <v>5</v>
      </c>
      <c r="G5" s="56">
        <v>8</v>
      </c>
      <c r="H5" s="56">
        <v>8</v>
      </c>
      <c r="I5" s="56">
        <v>1</v>
      </c>
      <c r="J5" s="56"/>
      <c r="K5" s="68">
        <f>SUM(E5:J5)</f>
        <v>23</v>
      </c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5"/>
      <c r="AA5" s="21"/>
      <c r="AB5" s="21"/>
      <c r="AC5" s="21"/>
    </row>
    <row r="6" spans="1:29" x14ac:dyDescent="0.25">
      <c r="A6" s="55">
        <v>2</v>
      </c>
      <c r="B6" s="22" t="s">
        <v>262</v>
      </c>
      <c r="C6" s="22" t="s">
        <v>267</v>
      </c>
      <c r="D6" s="56" t="s">
        <v>264</v>
      </c>
      <c r="E6" s="22"/>
      <c r="F6" s="22"/>
      <c r="G6" s="22">
        <v>1</v>
      </c>
      <c r="H6" s="22">
        <v>1</v>
      </c>
      <c r="I6" s="22">
        <v>8</v>
      </c>
      <c r="J6" s="22"/>
      <c r="K6" s="92">
        <f>SUM(E6:J6)</f>
        <v>10</v>
      </c>
      <c r="L6" s="22"/>
      <c r="M6" s="58"/>
      <c r="N6" s="58"/>
      <c r="O6" s="58"/>
      <c r="P6" s="58"/>
      <c r="Q6" s="58"/>
      <c r="R6" s="58"/>
      <c r="S6" s="58"/>
      <c r="T6" s="58"/>
      <c r="U6" s="58"/>
      <c r="V6" s="22"/>
      <c r="W6" s="22"/>
      <c r="X6" s="22"/>
      <c r="Y6" s="22"/>
      <c r="Z6" s="55"/>
      <c r="AA6" s="51"/>
      <c r="AB6" s="51"/>
      <c r="AC6" s="51"/>
    </row>
    <row r="7" spans="1:29" x14ac:dyDescent="0.25">
      <c r="A7" s="19">
        <v>4</v>
      </c>
      <c r="B7" s="56" t="s">
        <v>62</v>
      </c>
      <c r="C7" s="56" t="s">
        <v>63</v>
      </c>
      <c r="D7" s="56" t="s">
        <v>30</v>
      </c>
      <c r="E7" s="56">
        <v>3</v>
      </c>
      <c r="F7" s="56"/>
      <c r="G7" s="56">
        <v>1</v>
      </c>
      <c r="H7" s="56"/>
      <c r="I7" s="56"/>
      <c r="J7" s="56">
        <v>3</v>
      </c>
      <c r="K7" s="68">
        <f>SUM(E7:J7)</f>
        <v>7</v>
      </c>
      <c r="L7" s="56"/>
      <c r="M7" s="57"/>
      <c r="N7" s="57"/>
      <c r="O7" s="57"/>
      <c r="P7" s="57"/>
      <c r="Q7" s="57"/>
      <c r="R7" s="57"/>
      <c r="S7" s="57"/>
      <c r="T7" s="57"/>
      <c r="U7" s="57"/>
      <c r="V7" s="56"/>
      <c r="W7" s="56"/>
      <c r="X7" s="56"/>
      <c r="Y7" s="56"/>
      <c r="Z7" s="55"/>
      <c r="AA7" s="51"/>
      <c r="AB7" s="51"/>
      <c r="AC7" s="51"/>
    </row>
    <row r="8" spans="1:29" x14ac:dyDescent="0.25">
      <c r="A8" s="55">
        <v>3</v>
      </c>
      <c r="B8" s="56" t="s">
        <v>314</v>
      </c>
      <c r="C8" s="56" t="s">
        <v>315</v>
      </c>
      <c r="D8" s="56" t="s">
        <v>264</v>
      </c>
      <c r="E8" s="56"/>
      <c r="F8" s="56"/>
      <c r="G8" s="56"/>
      <c r="H8" s="56">
        <v>6</v>
      </c>
      <c r="I8" s="56"/>
      <c r="J8" s="56"/>
      <c r="K8" s="68">
        <f>SUM(E8:J8)</f>
        <v>6</v>
      </c>
      <c r="L8" s="56"/>
      <c r="M8" s="57"/>
      <c r="N8" s="57"/>
      <c r="O8" s="57"/>
      <c r="P8" s="57"/>
      <c r="Q8" s="57"/>
      <c r="R8" s="57"/>
      <c r="S8" s="57"/>
      <c r="T8" s="57"/>
      <c r="U8" s="57"/>
      <c r="V8" s="56"/>
      <c r="W8" s="56"/>
      <c r="X8" s="56"/>
      <c r="Y8" s="56"/>
      <c r="Z8" s="55"/>
      <c r="AA8" s="21"/>
      <c r="AB8" s="21"/>
      <c r="AC8" s="21"/>
    </row>
    <row r="9" spans="1:29" x14ac:dyDescent="0.25">
      <c r="A9" s="77">
        <v>5</v>
      </c>
      <c r="B9" s="76" t="s">
        <v>485</v>
      </c>
      <c r="C9" s="103" t="s">
        <v>486</v>
      </c>
      <c r="D9" s="76" t="s">
        <v>30</v>
      </c>
      <c r="E9" s="76">
        <v>2</v>
      </c>
      <c r="F9" s="76"/>
      <c r="G9" s="76"/>
      <c r="H9" s="76"/>
      <c r="I9" s="76"/>
      <c r="J9" s="76">
        <v>4</v>
      </c>
      <c r="K9" s="68">
        <f>SUM(E9:J9)</f>
        <v>6</v>
      </c>
      <c r="L9" s="56"/>
      <c r="M9" s="57"/>
      <c r="N9" s="57"/>
      <c r="O9" s="57"/>
      <c r="P9" s="57"/>
      <c r="Q9" s="57"/>
      <c r="R9" s="57"/>
      <c r="S9" s="57"/>
      <c r="T9" s="57"/>
      <c r="U9" s="57"/>
      <c r="V9" s="56"/>
      <c r="W9" s="56"/>
      <c r="X9" s="56"/>
      <c r="Y9" s="56"/>
      <c r="Z9" s="55"/>
      <c r="AA9" s="51"/>
      <c r="AB9" s="51"/>
      <c r="AC9" s="51"/>
    </row>
    <row r="10" spans="1:29" x14ac:dyDescent="0.25">
      <c r="A10" s="19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5"/>
      <c r="AA10" s="51"/>
      <c r="AB10" s="51"/>
      <c r="AC10" s="51"/>
    </row>
    <row r="11" spans="1:29" x14ac:dyDescent="0.25">
      <c r="A11" s="55"/>
      <c r="B11" s="22"/>
      <c r="C11" s="22"/>
      <c r="D11" s="22"/>
      <c r="E11" s="56"/>
      <c r="F11" s="56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6"/>
      <c r="W11" s="56"/>
      <c r="X11" s="56"/>
      <c r="Y11" s="56"/>
      <c r="Z11" s="55"/>
      <c r="AA11" s="51"/>
      <c r="AB11" s="51"/>
      <c r="AC11" s="51"/>
    </row>
    <row r="12" spans="1:29" x14ac:dyDescent="0.25">
      <c r="A12" s="19"/>
      <c r="B12" s="56"/>
      <c r="C12" s="56"/>
      <c r="D12" s="56"/>
      <c r="E12" s="56"/>
      <c r="F12" s="56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6"/>
      <c r="W12" s="56"/>
      <c r="X12" s="56"/>
      <c r="Y12" s="56"/>
      <c r="Z12" s="55"/>
      <c r="AA12" s="21"/>
      <c r="AB12" s="21"/>
      <c r="AC12" s="21"/>
    </row>
    <row r="13" spans="1:29" x14ac:dyDescent="0.25">
      <c r="A13" s="55"/>
      <c r="B13" s="22"/>
      <c r="C13" s="22"/>
      <c r="D13" s="22"/>
      <c r="E13" s="22"/>
      <c r="F13" s="22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22"/>
      <c r="W13" s="22"/>
      <c r="X13" s="22"/>
      <c r="Y13" s="22"/>
      <c r="Z13" s="55"/>
      <c r="AA13" s="51"/>
      <c r="AB13" s="51"/>
      <c r="AC13" s="51"/>
    </row>
    <row r="14" spans="1:29" x14ac:dyDescent="0.25">
      <c r="A14" s="55"/>
      <c r="B14" s="56"/>
      <c r="C14" s="56"/>
      <c r="D14" s="56"/>
      <c r="E14" s="56"/>
      <c r="F14" s="56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6"/>
      <c r="W14" s="56"/>
      <c r="X14" s="56"/>
      <c r="Y14" s="56"/>
      <c r="Z14" s="55"/>
      <c r="AA14" s="51"/>
      <c r="AB14" s="51"/>
      <c r="AC14" s="51"/>
    </row>
    <row r="15" spans="1:29" x14ac:dyDescent="0.25">
      <c r="A15" s="55"/>
      <c r="B15" s="56"/>
      <c r="C15" s="56"/>
      <c r="D15" s="56"/>
      <c r="E15" s="56"/>
      <c r="F15" s="56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6"/>
      <c r="W15" s="56"/>
      <c r="X15" s="56"/>
      <c r="Y15" s="56"/>
      <c r="Z15" s="55"/>
      <c r="AA15" s="51"/>
      <c r="AB15" s="51"/>
      <c r="AC15" s="51"/>
    </row>
    <row r="16" spans="1:29" x14ac:dyDescent="0.25">
      <c r="A16" s="19"/>
      <c r="B16" s="56"/>
      <c r="C16" s="56"/>
      <c r="D16" s="56"/>
      <c r="E16" s="56"/>
      <c r="F16" s="56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6"/>
      <c r="W16" s="56"/>
      <c r="X16" s="56"/>
      <c r="Y16" s="56"/>
      <c r="Z16" s="55"/>
      <c r="AA16" s="51"/>
      <c r="AB16" s="51"/>
      <c r="AC16" s="51"/>
    </row>
    <row r="17" spans="1:29" x14ac:dyDescent="0.25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5"/>
      <c r="AA17" s="51"/>
      <c r="AB17" s="51"/>
      <c r="AC17" s="51"/>
    </row>
    <row r="18" spans="1:29" x14ac:dyDescent="0.25">
      <c r="A18" s="55"/>
      <c r="B18" s="56"/>
      <c r="C18" s="56"/>
      <c r="D18" s="56"/>
      <c r="E18" s="56"/>
      <c r="F18" s="56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6"/>
      <c r="W18" s="56"/>
      <c r="X18" s="56"/>
      <c r="Y18" s="56"/>
      <c r="Z18" s="55"/>
      <c r="AA18" s="51"/>
      <c r="AB18" s="51"/>
      <c r="AC18" s="51"/>
    </row>
    <row r="19" spans="1:29" x14ac:dyDescent="0.25">
      <c r="A19" s="19"/>
      <c r="B19" s="56"/>
      <c r="C19" s="56"/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6"/>
      <c r="W19" s="56"/>
      <c r="X19" s="56"/>
      <c r="Y19" s="56"/>
      <c r="Z19" s="55"/>
      <c r="AA19" s="51"/>
      <c r="AB19" s="51"/>
      <c r="AC19" s="51"/>
    </row>
    <row r="20" spans="1:29" x14ac:dyDescent="0.25">
      <c r="A20" s="55"/>
      <c r="B20" s="56"/>
      <c r="C20" s="56"/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6"/>
      <c r="W20" s="56"/>
      <c r="X20" s="56"/>
      <c r="Y20" s="56"/>
      <c r="Z20" s="19"/>
      <c r="AA20" s="51"/>
      <c r="AB20" s="51"/>
      <c r="AC20" s="51"/>
    </row>
    <row r="21" spans="1:29" x14ac:dyDescent="0.25">
      <c r="A21" s="55"/>
      <c r="B21" s="56"/>
      <c r="C21" s="56"/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6"/>
      <c r="W21" s="56"/>
      <c r="X21" s="56"/>
      <c r="Y21" s="56"/>
      <c r="Z21" s="55"/>
      <c r="AA21" s="51"/>
      <c r="AB21" s="51"/>
      <c r="AC21" s="51"/>
    </row>
    <row r="22" spans="1:29" x14ac:dyDescent="0.25">
      <c r="A22" s="19"/>
      <c r="B22" s="22"/>
      <c r="C22" s="22"/>
      <c r="D22" s="56"/>
      <c r="E22" s="22"/>
      <c r="F22" s="22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22"/>
      <c r="W22" s="22"/>
      <c r="X22" s="22"/>
      <c r="Y22" s="22"/>
      <c r="Z22" s="19"/>
      <c r="AA22" s="51"/>
      <c r="AB22" s="51"/>
      <c r="AC22" s="51"/>
    </row>
    <row r="23" spans="1:29" x14ac:dyDescent="0.25">
      <c r="A23" s="19"/>
      <c r="B23" s="56"/>
      <c r="C23" s="56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6"/>
      <c r="W23" s="56"/>
      <c r="X23" s="56"/>
      <c r="Y23" s="56"/>
      <c r="Z23" s="55"/>
      <c r="AA23" s="51"/>
      <c r="AB23" s="51"/>
      <c r="AC23" s="51"/>
    </row>
    <row r="24" spans="1:29" x14ac:dyDescent="0.25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5"/>
      <c r="AA24" s="51"/>
      <c r="AB24" s="51"/>
      <c r="AC24" s="51"/>
    </row>
    <row r="25" spans="1:29" x14ac:dyDescent="0.25">
      <c r="A25" s="19"/>
      <c r="B25" s="56"/>
      <c r="C25" s="56"/>
      <c r="D25" s="22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6"/>
      <c r="W25" s="56"/>
      <c r="X25" s="56"/>
      <c r="Y25" s="56"/>
      <c r="Z25" s="55"/>
      <c r="AA25" s="51"/>
      <c r="AB25" s="51"/>
      <c r="AC25" s="51"/>
    </row>
    <row r="26" spans="1:29" x14ac:dyDescent="0.25">
      <c r="A26" s="55"/>
      <c r="B26" s="56"/>
      <c r="C26" s="56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6"/>
      <c r="W26" s="56"/>
      <c r="X26" s="56"/>
      <c r="Y26" s="56"/>
      <c r="Z26" s="55"/>
      <c r="AA26" s="51"/>
      <c r="AB26" s="51"/>
      <c r="AC26" s="51"/>
    </row>
    <row r="27" spans="1:29" x14ac:dyDescent="0.25">
      <c r="A27" s="55"/>
      <c r="B27" s="56"/>
      <c r="C27" s="56"/>
      <c r="D27" s="56"/>
      <c r="E27" s="56"/>
      <c r="F27" s="56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6"/>
      <c r="W27" s="56"/>
      <c r="X27" s="56"/>
      <c r="Y27" s="56"/>
      <c r="Z27" s="55"/>
      <c r="AA27" s="51"/>
      <c r="AB27" s="51"/>
      <c r="AC27" s="51"/>
    </row>
    <row r="28" spans="1:29" x14ac:dyDescent="0.25">
      <c r="A28" s="19"/>
      <c r="B28" s="56"/>
      <c r="C28" s="56"/>
      <c r="D28" s="56"/>
      <c r="E28" s="56"/>
      <c r="F28" s="56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6"/>
      <c r="W28" s="56"/>
      <c r="X28" s="56"/>
      <c r="Y28" s="56"/>
      <c r="Z28" s="55"/>
      <c r="AA28" s="51"/>
      <c r="AB28" s="51"/>
      <c r="AC28" s="51"/>
    </row>
    <row r="29" spans="1:29" x14ac:dyDescent="0.25">
      <c r="A29" s="55"/>
      <c r="B29" s="56"/>
      <c r="C29" s="56"/>
      <c r="D29" s="56"/>
      <c r="E29" s="56"/>
      <c r="F29" s="56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6"/>
      <c r="W29" s="56"/>
      <c r="X29" s="56"/>
      <c r="Y29" s="56"/>
      <c r="Z29" s="55"/>
      <c r="AA29" s="51"/>
      <c r="AB29" s="51"/>
      <c r="AC29" s="51"/>
    </row>
    <row r="30" spans="1:29" x14ac:dyDescent="0.25">
      <c r="A30" s="55"/>
      <c r="B30" s="22"/>
      <c r="C30" s="22"/>
      <c r="D30" s="56"/>
      <c r="E30" s="56"/>
      <c r="F30" s="56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6"/>
      <c r="W30" s="56"/>
      <c r="X30" s="56"/>
      <c r="Y30" s="56"/>
      <c r="Z30" s="55"/>
      <c r="AA30" s="51"/>
      <c r="AB30" s="51"/>
      <c r="AC30" s="51"/>
    </row>
    <row r="31" spans="1:29" x14ac:dyDescent="0.25">
      <c r="A31" s="19"/>
      <c r="B31" s="56"/>
      <c r="C31" s="56"/>
      <c r="D31" s="56"/>
      <c r="E31" s="56"/>
      <c r="F31" s="5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6"/>
      <c r="W31" s="56"/>
      <c r="X31" s="56"/>
      <c r="Y31" s="56"/>
      <c r="Z31" s="55"/>
      <c r="AA31" s="51"/>
      <c r="AB31" s="51"/>
      <c r="AC31" s="51"/>
    </row>
    <row r="32" spans="1:29" x14ac:dyDescent="0.25">
      <c r="A32" s="55"/>
      <c r="B32" s="56"/>
      <c r="C32" s="56"/>
      <c r="D32" s="56"/>
      <c r="E32" s="56"/>
      <c r="F32" s="56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6"/>
      <c r="W32" s="56"/>
      <c r="X32" s="56"/>
      <c r="Y32" s="56"/>
      <c r="Z32" s="19"/>
      <c r="AA32" s="51"/>
      <c r="AB32" s="51"/>
      <c r="AC32" s="51"/>
    </row>
    <row r="33" spans="1:29" x14ac:dyDescent="0.25">
      <c r="A33" s="19"/>
      <c r="B33" s="56"/>
      <c r="C33" s="56"/>
      <c r="D33" s="56"/>
      <c r="E33" s="56"/>
      <c r="F33" s="56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6"/>
      <c r="W33" s="56"/>
      <c r="X33" s="56"/>
      <c r="Y33" s="56"/>
      <c r="Z33" s="55"/>
      <c r="AA33" s="51"/>
      <c r="AB33" s="51"/>
      <c r="AC33" s="51"/>
    </row>
    <row r="34" spans="1:29" x14ac:dyDescent="0.25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5"/>
      <c r="AA34" s="51"/>
      <c r="AB34" s="51"/>
      <c r="AC34" s="51"/>
    </row>
    <row r="35" spans="1:29" x14ac:dyDescent="0.25">
      <c r="A35" s="55"/>
      <c r="B35" s="22"/>
      <c r="C35" s="22"/>
      <c r="D35" s="22"/>
      <c r="E35" s="56"/>
      <c r="F35" s="56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6"/>
      <c r="W35" s="56"/>
      <c r="X35" s="56"/>
      <c r="Y35" s="56"/>
      <c r="Z35" s="55"/>
      <c r="AA35" s="51"/>
      <c r="AB35" s="51"/>
      <c r="AC35" s="51"/>
    </row>
    <row r="36" spans="1:29" x14ac:dyDescent="0.25">
      <c r="A36" s="55"/>
      <c r="B36" s="56"/>
      <c r="C36" s="56"/>
      <c r="D36" s="22"/>
      <c r="E36" s="56"/>
      <c r="F36" s="56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6"/>
      <c r="W36" s="56"/>
      <c r="X36" s="56"/>
      <c r="Y36" s="56"/>
      <c r="Z36" s="55"/>
      <c r="AA36" s="51"/>
      <c r="AB36" s="51"/>
      <c r="AC36" s="51"/>
    </row>
    <row r="37" spans="1:29" x14ac:dyDescent="0.25">
      <c r="A37" s="19"/>
      <c r="B37" s="22"/>
      <c r="C37" s="22"/>
      <c r="D37" s="22"/>
      <c r="E37" s="56"/>
      <c r="F37" s="56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6"/>
      <c r="W37" s="56"/>
      <c r="X37" s="56"/>
      <c r="Y37" s="56"/>
      <c r="Z37" s="55"/>
      <c r="AA37" s="51"/>
      <c r="AB37" s="51"/>
      <c r="AC37" s="51"/>
    </row>
    <row r="38" spans="1:29" x14ac:dyDescent="0.25">
      <c r="A38" s="55"/>
      <c r="B38" s="22"/>
      <c r="C38" s="22"/>
      <c r="D38" s="22"/>
      <c r="E38" s="56"/>
      <c r="F38" s="56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6"/>
      <c r="W38" s="56"/>
      <c r="X38" s="56"/>
      <c r="Y38" s="56"/>
      <c r="Z38" s="55"/>
      <c r="AA38" s="51"/>
      <c r="AB38" s="51"/>
      <c r="AC38" s="51"/>
    </row>
    <row r="39" spans="1:29" x14ac:dyDescent="0.25">
      <c r="A39" s="19"/>
      <c r="B39" s="56"/>
      <c r="C39" s="56"/>
      <c r="D39" s="56"/>
      <c r="E39" s="56"/>
      <c r="F39" s="56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6"/>
      <c r="W39" s="56"/>
      <c r="X39" s="56"/>
      <c r="Y39" s="56"/>
      <c r="Z39" s="55"/>
      <c r="AA39" s="51"/>
      <c r="AB39" s="51"/>
      <c r="AC39" s="51"/>
    </row>
    <row r="40" spans="1:29" x14ac:dyDescent="0.25">
      <c r="A40" s="19"/>
      <c r="B40" s="56"/>
      <c r="C40" s="56"/>
      <c r="D40" s="56"/>
      <c r="E40" s="56"/>
      <c r="F40" s="56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6"/>
      <c r="W40" s="56"/>
      <c r="X40" s="56"/>
      <c r="Y40" s="56"/>
      <c r="Z40" s="55"/>
      <c r="AA40" s="51"/>
      <c r="AB40" s="51"/>
      <c r="AC40" s="51"/>
    </row>
    <row r="41" spans="1:29" x14ac:dyDescent="0.25">
      <c r="A41" s="55"/>
      <c r="B41" s="56"/>
      <c r="C41" s="56"/>
      <c r="D41" s="22"/>
      <c r="E41" s="56"/>
      <c r="F41" s="56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6"/>
      <c r="W41" s="56"/>
      <c r="X41" s="56"/>
      <c r="Y41" s="56"/>
      <c r="Z41" s="55"/>
      <c r="AA41" s="51"/>
      <c r="AB41" s="51"/>
      <c r="AC41" s="51"/>
    </row>
    <row r="42" spans="1:29" x14ac:dyDescent="0.25">
      <c r="A42" s="107"/>
      <c r="B42" s="107"/>
      <c r="C42" s="51"/>
      <c r="D42" s="51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51"/>
      <c r="AA42" s="51"/>
      <c r="AB42" s="51"/>
      <c r="AC42" s="51"/>
    </row>
    <row r="43" spans="1:29" x14ac:dyDescent="0.25">
      <c r="A43" s="51"/>
      <c r="B43" s="59" t="s">
        <v>8</v>
      </c>
      <c r="C43" s="51"/>
      <c r="D43" s="51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51"/>
      <c r="AA43" s="51"/>
      <c r="AB43" s="51"/>
      <c r="AC43" s="51"/>
    </row>
  </sheetData>
  <mergeCells count="31">
    <mergeCell ref="K43:M43"/>
    <mergeCell ref="N43:P43"/>
    <mergeCell ref="Q43:S43"/>
    <mergeCell ref="W43:Y43"/>
    <mergeCell ref="N42:P42"/>
    <mergeCell ref="Q42:S42"/>
    <mergeCell ref="T42:V42"/>
    <mergeCell ref="W42:Y42"/>
    <mergeCell ref="T43:V43"/>
    <mergeCell ref="K42:M42"/>
    <mergeCell ref="A3:B3"/>
    <mergeCell ref="A42:B42"/>
    <mergeCell ref="E42:G42"/>
    <mergeCell ref="H42:J42"/>
    <mergeCell ref="E43:G43"/>
    <mergeCell ref="H43:J43"/>
    <mergeCell ref="W1:Y1"/>
    <mergeCell ref="A2:B2"/>
    <mergeCell ref="E2:G2"/>
    <mergeCell ref="H2:J2"/>
    <mergeCell ref="K2:M2"/>
    <mergeCell ref="N2:P2"/>
    <mergeCell ref="Q2:S2"/>
    <mergeCell ref="T2:V2"/>
    <mergeCell ref="W2:Y2"/>
    <mergeCell ref="E1:G1"/>
    <mergeCell ref="H1:J1"/>
    <mergeCell ref="K1:M1"/>
    <mergeCell ref="N1:P1"/>
    <mergeCell ref="Q1:S1"/>
    <mergeCell ref="T1:V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4DFE-7FCC-4678-B19D-EABF416CC57B}">
  <dimension ref="A1:R44"/>
  <sheetViews>
    <sheetView workbookViewId="0">
      <selection activeCell="H8" sqref="H8"/>
    </sheetView>
  </sheetViews>
  <sheetFormatPr defaultRowHeight="13.2" x14ac:dyDescent="0.25"/>
  <cols>
    <col min="2" max="2" width="15.21875" customWidth="1"/>
    <col min="3" max="3" width="16.109375" bestFit="1" customWidth="1"/>
    <col min="4" max="4" width="20.5546875" bestFit="1" customWidth="1"/>
  </cols>
  <sheetData>
    <row r="1" spans="1:18" x14ac:dyDescent="0.25">
      <c r="A1" s="49"/>
      <c r="B1" s="49" t="s">
        <v>112</v>
      </c>
      <c r="C1" s="49"/>
      <c r="D1" s="49"/>
      <c r="E1" s="106" t="s">
        <v>72</v>
      </c>
      <c r="F1" s="106"/>
      <c r="G1" s="106"/>
      <c r="H1" s="105"/>
      <c r="I1" s="105"/>
      <c r="J1" s="105"/>
      <c r="K1" s="49"/>
      <c r="L1" s="49"/>
      <c r="M1" s="105"/>
      <c r="N1" s="105"/>
      <c r="O1" s="105"/>
      <c r="P1" s="51"/>
      <c r="Q1" s="51"/>
      <c r="R1" s="51"/>
    </row>
    <row r="2" spans="1:18" x14ac:dyDescent="0.25">
      <c r="A2" s="105"/>
      <c r="B2" s="105"/>
      <c r="C2" s="49"/>
      <c r="D2" s="49"/>
      <c r="E2" s="106" t="s">
        <v>71</v>
      </c>
      <c r="F2" s="106"/>
      <c r="G2" s="106"/>
      <c r="H2" s="105"/>
      <c r="I2" s="105"/>
      <c r="J2" s="105"/>
      <c r="K2" s="49"/>
      <c r="L2" s="49"/>
      <c r="M2" s="105"/>
      <c r="N2" s="105"/>
      <c r="O2" s="105"/>
      <c r="P2" s="51"/>
      <c r="Q2" s="51"/>
      <c r="R2" s="51"/>
    </row>
    <row r="3" spans="1:18" x14ac:dyDescent="0.25">
      <c r="A3" s="109"/>
      <c r="B3" s="109"/>
      <c r="C3" s="52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29"/>
      <c r="Q3" s="51"/>
      <c r="R3" s="51"/>
    </row>
    <row r="4" spans="1:18" ht="147.6" x14ac:dyDescent="0.25">
      <c r="A4" s="52" t="s">
        <v>1</v>
      </c>
      <c r="B4" s="52" t="s">
        <v>3</v>
      </c>
      <c r="C4" s="52" t="s">
        <v>0</v>
      </c>
      <c r="D4" s="52" t="s">
        <v>2</v>
      </c>
      <c r="E4" s="53" t="s">
        <v>271</v>
      </c>
      <c r="F4" s="53" t="s">
        <v>322</v>
      </c>
      <c r="G4" s="86" t="s">
        <v>323</v>
      </c>
      <c r="H4" s="53" t="s">
        <v>324</v>
      </c>
      <c r="I4" s="53" t="s">
        <v>476</v>
      </c>
      <c r="J4" s="53" t="s">
        <v>477</v>
      </c>
      <c r="K4" s="53" t="s">
        <v>478</v>
      </c>
      <c r="L4" s="53" t="s">
        <v>479</v>
      </c>
      <c r="M4" s="53" t="s">
        <v>481</v>
      </c>
      <c r="N4" s="53" t="s">
        <v>482</v>
      </c>
      <c r="O4" s="54" t="s">
        <v>11</v>
      </c>
      <c r="P4" s="51"/>
      <c r="Q4" s="51"/>
      <c r="R4" s="51"/>
    </row>
    <row r="5" spans="1:18" x14ac:dyDescent="0.25">
      <c r="A5" s="55">
        <v>4</v>
      </c>
      <c r="B5" s="22" t="s">
        <v>474</v>
      </c>
      <c r="C5" s="22" t="s">
        <v>475</v>
      </c>
      <c r="D5" s="22" t="s">
        <v>284</v>
      </c>
      <c r="E5" s="56"/>
      <c r="F5" s="56">
        <v>4</v>
      </c>
      <c r="G5" s="57"/>
      <c r="H5" s="57"/>
      <c r="I5" s="57">
        <v>4</v>
      </c>
      <c r="J5" s="57">
        <v>7</v>
      </c>
      <c r="K5" s="57">
        <v>7</v>
      </c>
      <c r="L5" s="56">
        <v>20</v>
      </c>
      <c r="M5" s="56"/>
      <c r="N5" s="56"/>
      <c r="O5" s="55">
        <f>SUM(E5:M5)</f>
        <v>42</v>
      </c>
      <c r="P5" s="51"/>
      <c r="Q5" s="51"/>
      <c r="R5" s="51"/>
    </row>
    <row r="6" spans="1:18" x14ac:dyDescent="0.25">
      <c r="A6" s="55">
        <v>5</v>
      </c>
      <c r="B6" s="22" t="s">
        <v>474</v>
      </c>
      <c r="C6" s="56" t="s">
        <v>480</v>
      </c>
      <c r="D6" s="56" t="s">
        <v>284</v>
      </c>
      <c r="E6" s="22"/>
      <c r="F6" s="22"/>
      <c r="G6" s="58"/>
      <c r="H6" s="58"/>
      <c r="I6" s="58"/>
      <c r="J6" s="58"/>
      <c r="K6" s="58"/>
      <c r="L6" s="22"/>
      <c r="M6" s="22">
        <v>4</v>
      </c>
      <c r="N6" s="22">
        <v>20</v>
      </c>
      <c r="O6" s="55">
        <f>SUM(M6:N6)</f>
        <v>24</v>
      </c>
      <c r="P6" s="21"/>
      <c r="Q6" s="21"/>
      <c r="R6" s="21"/>
    </row>
    <row r="7" spans="1:18" x14ac:dyDescent="0.25">
      <c r="A7" s="55">
        <v>1</v>
      </c>
      <c r="B7" s="56" t="s">
        <v>268</v>
      </c>
      <c r="C7" s="56" t="s">
        <v>269</v>
      </c>
      <c r="D7" s="56" t="s">
        <v>270</v>
      </c>
      <c r="E7" s="56">
        <f>(3+5)</f>
        <v>8</v>
      </c>
      <c r="F7" s="56"/>
      <c r="G7" s="57"/>
      <c r="H7" s="57"/>
      <c r="I7" s="57"/>
      <c r="J7" s="57"/>
      <c r="K7" s="57"/>
      <c r="L7" s="56"/>
      <c r="M7" s="56"/>
      <c r="N7" s="56"/>
      <c r="O7" s="55">
        <f>SUM(E7:M7)</f>
        <v>8</v>
      </c>
      <c r="P7" s="51"/>
      <c r="Q7" s="51"/>
      <c r="R7" s="51"/>
    </row>
    <row r="8" spans="1:18" x14ac:dyDescent="0.25">
      <c r="A8" s="55">
        <v>2</v>
      </c>
      <c r="B8" s="56" t="s">
        <v>320</v>
      </c>
      <c r="C8" s="51" t="s">
        <v>321</v>
      </c>
      <c r="D8" s="56" t="s">
        <v>284</v>
      </c>
      <c r="E8" s="56"/>
      <c r="F8" s="56">
        <v>1</v>
      </c>
      <c r="G8" s="56">
        <v>2</v>
      </c>
      <c r="H8" s="56">
        <v>2</v>
      </c>
      <c r="I8" s="56"/>
      <c r="J8" s="56"/>
      <c r="K8" s="56"/>
      <c r="L8" s="56"/>
      <c r="M8" s="56"/>
      <c r="N8" s="56"/>
      <c r="O8" s="55">
        <f>SUM(E8:M8)</f>
        <v>5</v>
      </c>
      <c r="P8" s="51"/>
      <c r="Q8" s="51"/>
      <c r="R8" s="51"/>
    </row>
    <row r="9" spans="1:18" x14ac:dyDescent="0.25">
      <c r="A9" s="55">
        <v>3</v>
      </c>
      <c r="B9" s="56" t="s">
        <v>470</v>
      </c>
      <c r="C9" s="56" t="s">
        <v>471</v>
      </c>
      <c r="D9" s="56" t="s">
        <v>270</v>
      </c>
      <c r="E9" s="56"/>
      <c r="F9" s="56"/>
      <c r="G9" s="56"/>
      <c r="H9" s="56">
        <v>2</v>
      </c>
      <c r="I9" s="56"/>
      <c r="J9" s="56"/>
      <c r="K9" s="56"/>
      <c r="L9" s="56"/>
      <c r="M9" s="56"/>
      <c r="N9" s="56"/>
      <c r="O9" s="55">
        <f>SUM(E9:M9)</f>
        <v>2</v>
      </c>
      <c r="P9" s="21"/>
      <c r="Q9" s="21"/>
      <c r="R9" s="21"/>
    </row>
    <row r="10" spans="1:18" x14ac:dyDescent="0.25">
      <c r="A10" s="19">
        <v>6</v>
      </c>
      <c r="B10" s="56"/>
      <c r="C10" s="51"/>
      <c r="D10" s="56"/>
      <c r="E10" s="56"/>
      <c r="F10" s="56"/>
      <c r="G10" s="57"/>
      <c r="H10" s="57"/>
      <c r="I10" s="57"/>
      <c r="J10" s="57"/>
      <c r="K10" s="57"/>
      <c r="L10" s="56"/>
      <c r="M10" s="56"/>
      <c r="N10" s="56"/>
      <c r="O10" s="55"/>
      <c r="P10" s="51"/>
      <c r="Q10" s="51"/>
      <c r="R10" s="51"/>
    </row>
    <row r="11" spans="1:18" ht="13.8" x14ac:dyDescent="0.25">
      <c r="A11" s="19">
        <v>7</v>
      </c>
      <c r="B11" s="22"/>
      <c r="C11" s="61"/>
      <c r="D11" s="22"/>
      <c r="E11" s="56"/>
      <c r="F11" s="56"/>
      <c r="G11" s="57"/>
      <c r="H11" s="57"/>
      <c r="I11" s="57"/>
      <c r="J11" s="57"/>
      <c r="K11" s="57"/>
      <c r="L11" s="56"/>
      <c r="M11" s="56"/>
      <c r="N11" s="56"/>
      <c r="O11" s="55"/>
      <c r="P11" s="51"/>
      <c r="Q11" s="51"/>
      <c r="R11" s="51"/>
    </row>
    <row r="12" spans="1:18" x14ac:dyDescent="0.25">
      <c r="A12" s="55">
        <v>8</v>
      </c>
      <c r="B12" s="56"/>
      <c r="C12" s="56"/>
      <c r="D12" s="56"/>
      <c r="E12" s="56"/>
      <c r="F12" s="56"/>
      <c r="G12" s="57"/>
      <c r="H12" s="57"/>
      <c r="I12" s="57"/>
      <c r="J12" s="57"/>
      <c r="K12" s="57"/>
      <c r="L12" s="56"/>
      <c r="M12" s="56"/>
      <c r="N12" s="56"/>
      <c r="O12" s="55"/>
      <c r="P12" s="51"/>
      <c r="Q12" s="51"/>
      <c r="R12" s="51"/>
    </row>
    <row r="13" spans="1:18" x14ac:dyDescent="0.25">
      <c r="A13" s="19"/>
      <c r="B13" s="56"/>
      <c r="C13" s="56"/>
      <c r="D13" s="56"/>
      <c r="E13" s="56"/>
      <c r="F13" s="56"/>
      <c r="G13" s="57"/>
      <c r="H13" s="57"/>
      <c r="I13" s="57"/>
      <c r="J13" s="57"/>
      <c r="K13" s="57"/>
      <c r="L13" s="56"/>
      <c r="M13" s="56"/>
      <c r="N13" s="56"/>
      <c r="O13" s="55"/>
      <c r="P13" s="21"/>
      <c r="Q13" s="21"/>
      <c r="R13" s="21"/>
    </row>
    <row r="14" spans="1:18" x14ac:dyDescent="0.25">
      <c r="A14" s="55"/>
      <c r="B14" s="22"/>
      <c r="C14" s="22"/>
      <c r="D14" s="22"/>
      <c r="E14" s="22"/>
      <c r="F14" s="22"/>
      <c r="G14" s="58"/>
      <c r="H14" s="58"/>
      <c r="I14" s="58"/>
      <c r="J14" s="58"/>
      <c r="K14" s="58"/>
      <c r="L14" s="22"/>
      <c r="M14" s="22"/>
      <c r="N14" s="22"/>
      <c r="O14" s="55"/>
      <c r="P14" s="51"/>
      <c r="Q14" s="51"/>
      <c r="R14" s="51"/>
    </row>
    <row r="15" spans="1:18" x14ac:dyDescent="0.25">
      <c r="A15" s="55"/>
      <c r="B15" s="56"/>
      <c r="C15" s="56"/>
      <c r="D15" s="56"/>
      <c r="E15" s="56"/>
      <c r="F15" s="56"/>
      <c r="G15" s="57"/>
      <c r="H15" s="57"/>
      <c r="I15" s="57"/>
      <c r="J15" s="57"/>
      <c r="K15" s="57"/>
      <c r="L15" s="56"/>
      <c r="M15" s="56"/>
      <c r="N15" s="56"/>
      <c r="O15" s="55"/>
      <c r="P15" s="51"/>
      <c r="Q15" s="51"/>
      <c r="R15" s="51"/>
    </row>
    <row r="16" spans="1:18" x14ac:dyDescent="0.25">
      <c r="A16" s="55"/>
      <c r="B16" s="56"/>
      <c r="C16" s="56"/>
      <c r="D16" s="56"/>
      <c r="E16" s="56"/>
      <c r="F16" s="56"/>
      <c r="G16" s="57"/>
      <c r="H16" s="57"/>
      <c r="I16" s="57"/>
      <c r="J16" s="57"/>
      <c r="K16" s="57"/>
      <c r="L16" s="56"/>
      <c r="M16" s="56"/>
      <c r="N16" s="56"/>
      <c r="O16" s="55"/>
      <c r="P16" s="51"/>
      <c r="Q16" s="51"/>
      <c r="R16" s="51"/>
    </row>
    <row r="17" spans="1:18" x14ac:dyDescent="0.25">
      <c r="A17" s="19"/>
      <c r="B17" s="56"/>
      <c r="C17" s="56"/>
      <c r="D17" s="56"/>
      <c r="E17" s="56"/>
      <c r="F17" s="56"/>
      <c r="G17" s="57"/>
      <c r="H17" s="57"/>
      <c r="I17" s="57"/>
      <c r="J17" s="57"/>
      <c r="K17" s="57"/>
      <c r="L17" s="56"/>
      <c r="M17" s="56"/>
      <c r="N17" s="56"/>
      <c r="O17" s="55"/>
      <c r="P17" s="51"/>
      <c r="Q17" s="51"/>
      <c r="R17" s="51"/>
    </row>
    <row r="18" spans="1:18" x14ac:dyDescent="0.25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1"/>
      <c r="Q18" s="51"/>
      <c r="R18" s="51"/>
    </row>
    <row r="19" spans="1:18" x14ac:dyDescent="0.25">
      <c r="A19" s="55"/>
      <c r="B19" s="56"/>
      <c r="C19" s="56"/>
      <c r="D19" s="56"/>
      <c r="E19" s="56"/>
      <c r="F19" s="56"/>
      <c r="G19" s="57"/>
      <c r="H19" s="57"/>
      <c r="I19" s="57"/>
      <c r="J19" s="57"/>
      <c r="K19" s="57"/>
      <c r="L19" s="56"/>
      <c r="M19" s="56"/>
      <c r="N19" s="56"/>
      <c r="O19" s="55"/>
      <c r="P19" s="51"/>
      <c r="Q19" s="51"/>
      <c r="R19" s="51"/>
    </row>
    <row r="20" spans="1:18" x14ac:dyDescent="0.25">
      <c r="A20" s="19"/>
      <c r="B20" s="56"/>
      <c r="C20" s="56"/>
      <c r="D20" s="56"/>
      <c r="E20" s="56"/>
      <c r="F20" s="56"/>
      <c r="G20" s="57"/>
      <c r="H20" s="57"/>
      <c r="I20" s="57"/>
      <c r="J20" s="57"/>
      <c r="K20" s="57"/>
      <c r="L20" s="56"/>
      <c r="M20" s="56"/>
      <c r="N20" s="56"/>
      <c r="O20" s="55"/>
      <c r="P20" s="51"/>
      <c r="Q20" s="51"/>
      <c r="R20" s="51"/>
    </row>
    <row r="21" spans="1:18" x14ac:dyDescent="0.25">
      <c r="A21" s="55"/>
      <c r="B21" s="56"/>
      <c r="C21" s="56"/>
      <c r="D21" s="56"/>
      <c r="E21" s="56"/>
      <c r="F21" s="56"/>
      <c r="G21" s="57"/>
      <c r="H21" s="57"/>
      <c r="I21" s="57"/>
      <c r="J21" s="57"/>
      <c r="K21" s="57"/>
      <c r="L21" s="56"/>
      <c r="M21" s="56"/>
      <c r="N21" s="56"/>
      <c r="O21" s="19"/>
      <c r="P21" s="51"/>
      <c r="Q21" s="51"/>
      <c r="R21" s="51"/>
    </row>
    <row r="22" spans="1:18" x14ac:dyDescent="0.25">
      <c r="A22" s="55"/>
      <c r="B22" s="56"/>
      <c r="C22" s="56"/>
      <c r="D22" s="56"/>
      <c r="E22" s="56"/>
      <c r="F22" s="56"/>
      <c r="G22" s="57"/>
      <c r="H22" s="57"/>
      <c r="I22" s="57"/>
      <c r="J22" s="57"/>
      <c r="K22" s="57"/>
      <c r="L22" s="56"/>
      <c r="M22" s="56"/>
      <c r="N22" s="56"/>
      <c r="O22" s="55"/>
      <c r="P22" s="51"/>
      <c r="Q22" s="51"/>
      <c r="R22" s="51"/>
    </row>
    <row r="23" spans="1:18" x14ac:dyDescent="0.25">
      <c r="A23" s="19"/>
      <c r="B23" s="22"/>
      <c r="C23" s="22"/>
      <c r="D23" s="56"/>
      <c r="E23" s="22"/>
      <c r="F23" s="22"/>
      <c r="G23" s="58"/>
      <c r="H23" s="58"/>
      <c r="I23" s="58"/>
      <c r="J23" s="58"/>
      <c r="K23" s="58"/>
      <c r="L23" s="22"/>
      <c r="M23" s="22"/>
      <c r="N23" s="22"/>
      <c r="O23" s="19"/>
      <c r="P23" s="51"/>
      <c r="Q23" s="51"/>
      <c r="R23" s="51"/>
    </row>
    <row r="24" spans="1:18" x14ac:dyDescent="0.25">
      <c r="A24" s="19"/>
      <c r="B24" s="56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5"/>
      <c r="P24" s="51"/>
      <c r="Q24" s="51"/>
      <c r="R24" s="51"/>
    </row>
    <row r="25" spans="1:18" x14ac:dyDescent="0.25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5"/>
      <c r="P25" s="51"/>
      <c r="Q25" s="51"/>
      <c r="R25" s="51"/>
    </row>
    <row r="26" spans="1:18" x14ac:dyDescent="0.25">
      <c r="A26" s="19"/>
      <c r="B26" s="56"/>
      <c r="C26" s="56"/>
      <c r="D26" s="22"/>
      <c r="E26" s="56"/>
      <c r="F26" s="56"/>
      <c r="G26" s="57"/>
      <c r="H26" s="57"/>
      <c r="I26" s="57"/>
      <c r="J26" s="57"/>
      <c r="K26" s="57"/>
      <c r="L26" s="56"/>
      <c r="M26" s="56"/>
      <c r="N26" s="56"/>
      <c r="O26" s="55"/>
      <c r="P26" s="51"/>
      <c r="Q26" s="51"/>
      <c r="R26" s="51"/>
    </row>
    <row r="27" spans="1:18" x14ac:dyDescent="0.25">
      <c r="A27" s="55"/>
      <c r="B27" s="56"/>
      <c r="C27" s="56"/>
      <c r="D27" s="56"/>
      <c r="E27" s="56"/>
      <c r="F27" s="56"/>
      <c r="G27" s="57"/>
      <c r="H27" s="57"/>
      <c r="I27" s="57"/>
      <c r="J27" s="57"/>
      <c r="K27" s="57"/>
      <c r="L27" s="56"/>
      <c r="M27" s="56"/>
      <c r="N27" s="56"/>
      <c r="O27" s="55"/>
      <c r="P27" s="51"/>
      <c r="Q27" s="51"/>
      <c r="R27" s="51"/>
    </row>
    <row r="28" spans="1:18" x14ac:dyDescent="0.25">
      <c r="A28" s="55"/>
      <c r="B28" s="56"/>
      <c r="C28" s="56"/>
      <c r="D28" s="56"/>
      <c r="E28" s="56"/>
      <c r="F28" s="56"/>
      <c r="G28" s="57"/>
      <c r="H28" s="57"/>
      <c r="I28" s="57"/>
      <c r="J28" s="57"/>
      <c r="K28" s="57"/>
      <c r="L28" s="56"/>
      <c r="M28" s="56"/>
      <c r="N28" s="56"/>
      <c r="O28" s="55"/>
      <c r="P28" s="51"/>
      <c r="Q28" s="51"/>
      <c r="R28" s="51"/>
    </row>
    <row r="29" spans="1:18" x14ac:dyDescent="0.25">
      <c r="A29" s="19"/>
      <c r="B29" s="56"/>
      <c r="C29" s="56"/>
      <c r="D29" s="56"/>
      <c r="E29" s="56"/>
      <c r="F29" s="56"/>
      <c r="G29" s="57"/>
      <c r="H29" s="57"/>
      <c r="I29" s="57"/>
      <c r="J29" s="57"/>
      <c r="K29" s="57"/>
      <c r="L29" s="56"/>
      <c r="M29" s="56"/>
      <c r="N29" s="56"/>
      <c r="O29" s="55"/>
      <c r="P29" s="51"/>
      <c r="Q29" s="51"/>
      <c r="R29" s="51"/>
    </row>
    <row r="30" spans="1:18" x14ac:dyDescent="0.25">
      <c r="A30" s="55"/>
      <c r="B30" s="56"/>
      <c r="C30" s="56"/>
      <c r="D30" s="56"/>
      <c r="E30" s="56"/>
      <c r="F30" s="56"/>
      <c r="G30" s="57"/>
      <c r="H30" s="57"/>
      <c r="I30" s="57"/>
      <c r="J30" s="57"/>
      <c r="K30" s="57"/>
      <c r="L30" s="56"/>
      <c r="M30" s="56"/>
      <c r="N30" s="56"/>
      <c r="O30" s="55"/>
      <c r="P30" s="51"/>
      <c r="Q30" s="51"/>
      <c r="R30" s="51"/>
    </row>
    <row r="31" spans="1:18" x14ac:dyDescent="0.25">
      <c r="A31" s="55"/>
      <c r="B31" s="22"/>
      <c r="C31" s="22"/>
      <c r="D31" s="56"/>
      <c r="E31" s="56"/>
      <c r="F31" s="56"/>
      <c r="G31" s="57"/>
      <c r="H31" s="57"/>
      <c r="I31" s="57"/>
      <c r="J31" s="57"/>
      <c r="K31" s="57"/>
      <c r="L31" s="56"/>
      <c r="M31" s="56"/>
      <c r="N31" s="56"/>
      <c r="O31" s="55"/>
      <c r="P31" s="51"/>
      <c r="Q31" s="51"/>
      <c r="R31" s="51"/>
    </row>
    <row r="32" spans="1:18" x14ac:dyDescent="0.25">
      <c r="A32" s="19"/>
      <c r="B32" s="56"/>
      <c r="C32" s="56"/>
      <c r="D32" s="56"/>
      <c r="E32" s="56"/>
      <c r="F32" s="56"/>
      <c r="G32" s="57"/>
      <c r="H32" s="57"/>
      <c r="I32" s="57"/>
      <c r="J32" s="57"/>
      <c r="K32" s="57"/>
      <c r="L32" s="56"/>
      <c r="M32" s="56"/>
      <c r="N32" s="56"/>
      <c r="O32" s="55"/>
      <c r="P32" s="51"/>
      <c r="Q32" s="51"/>
      <c r="R32" s="51"/>
    </row>
    <row r="33" spans="1:18" x14ac:dyDescent="0.25">
      <c r="A33" s="55"/>
      <c r="B33" s="56"/>
      <c r="C33" s="56"/>
      <c r="D33" s="56"/>
      <c r="E33" s="56"/>
      <c r="F33" s="56"/>
      <c r="G33" s="57"/>
      <c r="H33" s="57"/>
      <c r="I33" s="57"/>
      <c r="J33" s="57"/>
      <c r="K33" s="57"/>
      <c r="L33" s="56"/>
      <c r="M33" s="56"/>
      <c r="N33" s="56"/>
      <c r="O33" s="19"/>
      <c r="P33" s="51"/>
      <c r="Q33" s="51"/>
      <c r="R33" s="51"/>
    </row>
    <row r="34" spans="1:18" x14ac:dyDescent="0.25">
      <c r="A34" s="19"/>
      <c r="B34" s="56"/>
      <c r="C34" s="56"/>
      <c r="D34" s="56"/>
      <c r="E34" s="56"/>
      <c r="F34" s="56"/>
      <c r="G34" s="57"/>
      <c r="H34" s="57"/>
      <c r="I34" s="57"/>
      <c r="J34" s="57"/>
      <c r="K34" s="57"/>
      <c r="L34" s="56"/>
      <c r="M34" s="56"/>
      <c r="N34" s="56"/>
      <c r="O34" s="55"/>
      <c r="P34" s="51"/>
      <c r="Q34" s="51"/>
      <c r="R34" s="51"/>
    </row>
    <row r="35" spans="1:18" x14ac:dyDescent="0.25">
      <c r="A35" s="55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5"/>
      <c r="P35" s="51"/>
      <c r="Q35" s="51"/>
      <c r="R35" s="51"/>
    </row>
    <row r="36" spans="1:18" x14ac:dyDescent="0.25">
      <c r="A36" s="55"/>
      <c r="B36" s="22"/>
      <c r="C36" s="22"/>
      <c r="D36" s="22"/>
      <c r="E36" s="56"/>
      <c r="F36" s="56"/>
      <c r="G36" s="57"/>
      <c r="H36" s="57"/>
      <c r="I36" s="57"/>
      <c r="J36" s="57"/>
      <c r="K36" s="57"/>
      <c r="L36" s="56"/>
      <c r="M36" s="56"/>
      <c r="N36" s="56"/>
      <c r="O36" s="55"/>
      <c r="P36" s="51"/>
      <c r="Q36" s="51"/>
      <c r="R36" s="51"/>
    </row>
    <row r="37" spans="1:18" x14ac:dyDescent="0.25">
      <c r="A37" s="55"/>
      <c r="B37" s="56"/>
      <c r="C37" s="56"/>
      <c r="D37" s="22"/>
      <c r="E37" s="56"/>
      <c r="F37" s="56"/>
      <c r="G37" s="57"/>
      <c r="H37" s="57"/>
      <c r="I37" s="57"/>
      <c r="J37" s="57"/>
      <c r="K37" s="57"/>
      <c r="L37" s="56"/>
      <c r="M37" s="56"/>
      <c r="N37" s="56"/>
      <c r="O37" s="55"/>
      <c r="P37" s="51"/>
      <c r="Q37" s="51"/>
      <c r="R37" s="51"/>
    </row>
    <row r="38" spans="1:18" x14ac:dyDescent="0.25">
      <c r="A38" s="19"/>
      <c r="B38" s="22"/>
      <c r="C38" s="22"/>
      <c r="D38" s="22"/>
      <c r="E38" s="56"/>
      <c r="F38" s="56"/>
      <c r="G38" s="57"/>
      <c r="H38" s="57"/>
      <c r="I38" s="57"/>
      <c r="J38" s="57"/>
      <c r="K38" s="57"/>
      <c r="L38" s="56"/>
      <c r="M38" s="56"/>
      <c r="N38" s="56"/>
      <c r="O38" s="55"/>
      <c r="P38" s="51"/>
      <c r="Q38" s="51"/>
      <c r="R38" s="51"/>
    </row>
    <row r="39" spans="1:18" x14ac:dyDescent="0.25">
      <c r="A39" s="55"/>
      <c r="B39" s="22"/>
      <c r="C39" s="22"/>
      <c r="D39" s="22"/>
      <c r="E39" s="56"/>
      <c r="F39" s="56"/>
      <c r="G39" s="57"/>
      <c r="H39" s="57"/>
      <c r="I39" s="57"/>
      <c r="J39" s="57"/>
      <c r="K39" s="57"/>
      <c r="L39" s="56"/>
      <c r="M39" s="56"/>
      <c r="N39" s="56"/>
      <c r="O39" s="55"/>
      <c r="P39" s="51"/>
      <c r="Q39" s="51"/>
      <c r="R39" s="51"/>
    </row>
    <row r="40" spans="1:18" x14ac:dyDescent="0.25">
      <c r="A40" s="19"/>
      <c r="B40" s="56"/>
      <c r="C40" s="56"/>
      <c r="D40" s="56"/>
      <c r="E40" s="56"/>
      <c r="F40" s="56"/>
      <c r="G40" s="57"/>
      <c r="H40" s="57"/>
      <c r="I40" s="57"/>
      <c r="J40" s="57"/>
      <c r="K40" s="57"/>
      <c r="L40" s="56"/>
      <c r="M40" s="56"/>
      <c r="N40" s="56"/>
      <c r="O40" s="55"/>
      <c r="P40" s="51"/>
      <c r="Q40" s="51"/>
      <c r="R40" s="51"/>
    </row>
    <row r="41" spans="1:18" x14ac:dyDescent="0.25">
      <c r="A41" s="19"/>
      <c r="B41" s="56"/>
      <c r="C41" s="56"/>
      <c r="D41" s="56"/>
      <c r="E41" s="56"/>
      <c r="F41" s="56"/>
      <c r="G41" s="57"/>
      <c r="H41" s="57"/>
      <c r="I41" s="57"/>
      <c r="J41" s="57"/>
      <c r="K41" s="57"/>
      <c r="L41" s="56"/>
      <c r="M41" s="56"/>
      <c r="N41" s="56"/>
      <c r="O41" s="55"/>
      <c r="P41" s="51"/>
      <c r="Q41" s="51"/>
      <c r="R41" s="51"/>
    </row>
    <row r="42" spans="1:18" x14ac:dyDescent="0.25">
      <c r="A42" s="55"/>
      <c r="B42" s="56"/>
      <c r="C42" s="56"/>
      <c r="D42" s="22"/>
      <c r="E42" s="56"/>
      <c r="F42" s="56"/>
      <c r="G42" s="57"/>
      <c r="H42" s="57"/>
      <c r="I42" s="57"/>
      <c r="J42" s="57"/>
      <c r="K42" s="57"/>
      <c r="L42" s="56"/>
      <c r="M42" s="56"/>
      <c r="N42" s="56"/>
      <c r="O42" s="55"/>
      <c r="P42" s="51"/>
      <c r="Q42" s="51"/>
      <c r="R42" s="51"/>
    </row>
    <row r="43" spans="1:18" x14ac:dyDescent="0.25">
      <c r="A43" s="107"/>
      <c r="B43" s="107"/>
      <c r="C43" s="51"/>
      <c r="D43" s="51"/>
      <c r="E43" s="107"/>
      <c r="F43" s="107"/>
      <c r="G43" s="107"/>
      <c r="H43" s="107"/>
      <c r="I43" s="107"/>
      <c r="J43" s="107"/>
      <c r="K43" s="85"/>
      <c r="L43" s="85"/>
      <c r="M43" s="107"/>
      <c r="N43" s="107"/>
      <c r="O43" s="107"/>
      <c r="P43" s="51"/>
      <c r="Q43" s="51"/>
      <c r="R43" s="51"/>
    </row>
    <row r="44" spans="1:18" x14ac:dyDescent="0.25">
      <c r="A44" s="51"/>
      <c r="B44" s="59" t="s">
        <v>8</v>
      </c>
      <c r="C44" s="51"/>
      <c r="D44" s="51"/>
      <c r="E44" s="108"/>
      <c r="F44" s="108"/>
      <c r="G44" s="108"/>
      <c r="H44" s="108"/>
      <c r="I44" s="108"/>
      <c r="J44" s="108"/>
      <c r="K44" s="51"/>
      <c r="L44" s="51"/>
      <c r="M44" s="108"/>
      <c r="N44" s="108"/>
      <c r="O44" s="108"/>
      <c r="P44" s="51"/>
      <c r="Q44" s="51"/>
      <c r="R44" s="51"/>
    </row>
  </sheetData>
  <sortState xmlns:xlrd2="http://schemas.microsoft.com/office/spreadsheetml/2017/richdata2" ref="A5:O12">
    <sortCondition descending="1" ref="O5:O12"/>
  </sortState>
  <mergeCells count="15">
    <mergeCell ref="M44:O44"/>
    <mergeCell ref="E44:G44"/>
    <mergeCell ref="H44:J44"/>
    <mergeCell ref="M2:O2"/>
    <mergeCell ref="A3:B3"/>
    <mergeCell ref="A43:B43"/>
    <mergeCell ref="E43:G43"/>
    <mergeCell ref="H43:J43"/>
    <mergeCell ref="M43:O43"/>
    <mergeCell ref="M1:O1"/>
    <mergeCell ref="A2:B2"/>
    <mergeCell ref="E2:G2"/>
    <mergeCell ref="H2:J2"/>
    <mergeCell ref="E1:G1"/>
    <mergeCell ref="H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1D64-F012-43C6-8DFC-45E8DD95D631}">
  <dimension ref="A1:AC44"/>
  <sheetViews>
    <sheetView tabSelected="1" workbookViewId="0">
      <selection activeCell="L31" sqref="L31"/>
    </sheetView>
  </sheetViews>
  <sheetFormatPr defaultRowHeight="13.2" x14ac:dyDescent="0.25"/>
  <sheetData>
    <row r="1" spans="1:29" x14ac:dyDescent="0.25">
      <c r="A1" s="49"/>
      <c r="B1" s="49" t="s">
        <v>112</v>
      </c>
      <c r="C1" s="49"/>
      <c r="D1" s="49"/>
      <c r="E1" s="106" t="s">
        <v>70</v>
      </c>
      <c r="F1" s="106"/>
      <c r="G1" s="106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49"/>
      <c r="AA1" s="51"/>
      <c r="AB1" s="51"/>
      <c r="AC1" s="51"/>
    </row>
    <row r="2" spans="1:29" x14ac:dyDescent="0.25">
      <c r="A2" s="105"/>
      <c r="B2" s="105"/>
      <c r="C2" s="49"/>
      <c r="D2" s="49"/>
      <c r="E2" s="106" t="s">
        <v>71</v>
      </c>
      <c r="F2" s="106"/>
      <c r="G2" s="106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49"/>
      <c r="AA2" s="51"/>
      <c r="AB2" s="51"/>
      <c r="AC2" s="51"/>
    </row>
    <row r="3" spans="1:29" x14ac:dyDescent="0.25">
      <c r="A3" s="109"/>
      <c r="B3" s="109"/>
      <c r="C3" s="52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29"/>
      <c r="AB3" s="51"/>
      <c r="AC3" s="51"/>
    </row>
    <row r="4" spans="1:29" x14ac:dyDescent="0.25">
      <c r="A4" s="52" t="s">
        <v>1</v>
      </c>
      <c r="B4" s="52" t="s">
        <v>3</v>
      </c>
      <c r="C4" s="52" t="s">
        <v>0</v>
      </c>
      <c r="D4" s="52" t="s">
        <v>2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 t="s">
        <v>11</v>
      </c>
      <c r="AA4" s="51"/>
      <c r="AB4" s="51"/>
      <c r="AC4" s="51"/>
    </row>
    <row r="5" spans="1:29" x14ac:dyDescent="0.25">
      <c r="A5" s="110"/>
      <c r="B5" s="110"/>
      <c r="C5" s="52"/>
      <c r="D5" s="52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4"/>
      <c r="AA5" s="51"/>
      <c r="AB5" s="51"/>
      <c r="AC5" s="51"/>
    </row>
    <row r="6" spans="1:29" x14ac:dyDescent="0.25">
      <c r="A6" s="55"/>
      <c r="B6" s="56"/>
      <c r="C6" s="56"/>
      <c r="D6" s="56"/>
      <c r="E6" s="56"/>
      <c r="F6" s="56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6"/>
      <c r="W6" s="56"/>
      <c r="X6" s="56"/>
      <c r="Y6" s="56"/>
      <c r="Z6" s="55"/>
      <c r="AA6" s="21"/>
      <c r="AB6" s="21"/>
      <c r="AC6" s="21"/>
    </row>
    <row r="7" spans="1:29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5"/>
      <c r="AA7" s="51"/>
      <c r="AB7" s="51"/>
      <c r="AC7" s="51"/>
    </row>
    <row r="8" spans="1:29" x14ac:dyDescent="0.25">
      <c r="A8" s="55"/>
      <c r="B8" s="22"/>
      <c r="C8" s="22"/>
      <c r="D8" s="56"/>
      <c r="E8" s="22"/>
      <c r="F8" s="22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22"/>
      <c r="W8" s="22"/>
      <c r="X8" s="22"/>
      <c r="Y8" s="22"/>
      <c r="Z8" s="55"/>
      <c r="AA8" s="51"/>
      <c r="AB8" s="51"/>
      <c r="AC8" s="51"/>
    </row>
    <row r="9" spans="1:29" x14ac:dyDescent="0.25">
      <c r="A9" s="55"/>
      <c r="B9" s="56"/>
      <c r="C9" s="56"/>
      <c r="D9" s="56"/>
      <c r="E9" s="56"/>
      <c r="F9" s="56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6"/>
      <c r="W9" s="56"/>
      <c r="X9" s="56"/>
      <c r="Y9" s="56"/>
      <c r="Z9" s="55"/>
      <c r="AA9" s="21"/>
      <c r="AB9" s="21"/>
      <c r="AC9" s="21"/>
    </row>
    <row r="10" spans="1:29" x14ac:dyDescent="0.25">
      <c r="A10" s="19"/>
      <c r="B10" s="22"/>
      <c r="C10" s="22"/>
      <c r="D10" s="22"/>
      <c r="E10" s="56"/>
      <c r="F10" s="56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6"/>
      <c r="W10" s="56"/>
      <c r="X10" s="56"/>
      <c r="Y10" s="56"/>
      <c r="Z10" s="55"/>
      <c r="AA10" s="51"/>
      <c r="AB10" s="51"/>
      <c r="AC10" s="51"/>
    </row>
    <row r="11" spans="1:29" x14ac:dyDescent="0.25">
      <c r="A11" s="19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5"/>
      <c r="AA11" s="51"/>
      <c r="AB11" s="51"/>
      <c r="AC11" s="51"/>
    </row>
    <row r="12" spans="1:29" x14ac:dyDescent="0.25">
      <c r="A12" s="55"/>
      <c r="B12" s="22"/>
      <c r="C12" s="22"/>
      <c r="D12" s="22"/>
      <c r="E12" s="56"/>
      <c r="F12" s="56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6"/>
      <c r="W12" s="56"/>
      <c r="X12" s="56"/>
      <c r="Y12" s="56"/>
      <c r="Z12" s="55"/>
      <c r="AA12" s="51"/>
      <c r="AB12" s="51"/>
      <c r="AC12" s="51"/>
    </row>
    <row r="13" spans="1:29" x14ac:dyDescent="0.25">
      <c r="A13" s="19"/>
      <c r="B13" s="56"/>
      <c r="C13" s="56"/>
      <c r="D13" s="56"/>
      <c r="E13" s="56"/>
      <c r="F13" s="56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6"/>
      <c r="W13" s="56"/>
      <c r="X13" s="56"/>
      <c r="Y13" s="56"/>
      <c r="Z13" s="55"/>
      <c r="AA13" s="21"/>
      <c r="AB13" s="21"/>
      <c r="AC13" s="21"/>
    </row>
    <row r="14" spans="1:29" x14ac:dyDescent="0.25">
      <c r="A14" s="55"/>
      <c r="B14" s="22"/>
      <c r="C14" s="22"/>
      <c r="D14" s="22"/>
      <c r="E14" s="22"/>
      <c r="F14" s="22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22"/>
      <c r="W14" s="22"/>
      <c r="X14" s="22"/>
      <c r="Y14" s="22"/>
      <c r="Z14" s="55"/>
      <c r="AA14" s="51"/>
      <c r="AB14" s="51"/>
      <c r="AC14" s="51"/>
    </row>
    <row r="15" spans="1:29" x14ac:dyDescent="0.25">
      <c r="A15" s="55"/>
      <c r="B15" s="56"/>
      <c r="C15" s="56"/>
      <c r="D15" s="56"/>
      <c r="E15" s="56"/>
      <c r="F15" s="56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6"/>
      <c r="W15" s="56"/>
      <c r="X15" s="56"/>
      <c r="Y15" s="56"/>
      <c r="Z15" s="55"/>
      <c r="AA15" s="51"/>
      <c r="AB15" s="51"/>
      <c r="AC15" s="51"/>
    </row>
    <row r="16" spans="1:29" x14ac:dyDescent="0.25">
      <c r="A16" s="55"/>
      <c r="B16" s="56"/>
      <c r="C16" s="56"/>
      <c r="D16" s="56"/>
      <c r="E16" s="56"/>
      <c r="F16" s="56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6"/>
      <c r="W16" s="56"/>
      <c r="X16" s="56"/>
      <c r="Y16" s="56"/>
      <c r="Z16" s="55"/>
      <c r="AA16" s="51"/>
      <c r="AB16" s="51"/>
      <c r="AC16" s="51"/>
    </row>
    <row r="17" spans="1:29" x14ac:dyDescent="0.25">
      <c r="A17" s="19"/>
      <c r="B17" s="56"/>
      <c r="C17" s="56"/>
      <c r="D17" s="56"/>
      <c r="E17" s="56"/>
      <c r="F17" s="56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6"/>
      <c r="W17" s="56"/>
      <c r="X17" s="56"/>
      <c r="Y17" s="56"/>
      <c r="Z17" s="55"/>
      <c r="AA17" s="51"/>
      <c r="AB17" s="51"/>
      <c r="AC17" s="51"/>
    </row>
    <row r="18" spans="1:29" x14ac:dyDescent="0.25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5"/>
      <c r="AA18" s="51"/>
      <c r="AB18" s="51"/>
      <c r="AC18" s="51"/>
    </row>
    <row r="19" spans="1:29" x14ac:dyDescent="0.25">
      <c r="A19" s="55"/>
      <c r="B19" s="56"/>
      <c r="C19" s="56"/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6"/>
      <c r="W19" s="56"/>
      <c r="X19" s="56"/>
      <c r="Y19" s="56"/>
      <c r="Z19" s="55"/>
      <c r="AA19" s="51"/>
      <c r="AB19" s="51"/>
      <c r="AC19" s="51"/>
    </row>
    <row r="20" spans="1:29" x14ac:dyDescent="0.25">
      <c r="A20" s="19"/>
      <c r="B20" s="56"/>
      <c r="C20" s="56"/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6"/>
      <c r="W20" s="56"/>
      <c r="X20" s="56"/>
      <c r="Y20" s="56"/>
      <c r="Z20" s="55"/>
      <c r="AA20" s="51"/>
      <c r="AB20" s="51"/>
      <c r="AC20" s="51"/>
    </row>
    <row r="21" spans="1:29" x14ac:dyDescent="0.25">
      <c r="A21" s="55"/>
      <c r="B21" s="56"/>
      <c r="C21" s="56"/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6"/>
      <c r="W21" s="56"/>
      <c r="X21" s="56"/>
      <c r="Y21" s="56"/>
      <c r="Z21" s="19"/>
      <c r="AA21" s="51"/>
      <c r="AB21" s="51"/>
      <c r="AC21" s="51"/>
    </row>
    <row r="22" spans="1:29" x14ac:dyDescent="0.25">
      <c r="A22" s="55"/>
      <c r="B22" s="56"/>
      <c r="C22" s="56"/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6"/>
      <c r="W22" s="56"/>
      <c r="X22" s="56"/>
      <c r="Y22" s="56"/>
      <c r="Z22" s="55"/>
      <c r="AA22" s="51"/>
      <c r="AB22" s="51"/>
      <c r="AC22" s="51"/>
    </row>
    <row r="23" spans="1:29" x14ac:dyDescent="0.25">
      <c r="A23" s="19"/>
      <c r="B23" s="22"/>
      <c r="C23" s="22"/>
      <c r="D23" s="56"/>
      <c r="E23" s="22"/>
      <c r="F23" s="22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22"/>
      <c r="W23" s="22"/>
      <c r="X23" s="22"/>
      <c r="Y23" s="22"/>
      <c r="Z23" s="19"/>
      <c r="AA23" s="51"/>
      <c r="AB23" s="51"/>
      <c r="AC23" s="51"/>
    </row>
    <row r="24" spans="1:29" x14ac:dyDescent="0.25">
      <c r="A24" s="19"/>
      <c r="B24" s="56"/>
      <c r="C24" s="56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6"/>
      <c r="W24" s="56"/>
      <c r="X24" s="56"/>
      <c r="Y24" s="56"/>
      <c r="Z24" s="55"/>
      <c r="AA24" s="51"/>
      <c r="AB24" s="51"/>
      <c r="AC24" s="51"/>
    </row>
    <row r="25" spans="1:29" x14ac:dyDescent="0.25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5"/>
      <c r="AA25" s="51"/>
      <c r="AB25" s="51"/>
      <c r="AC25" s="51"/>
    </row>
    <row r="26" spans="1:29" x14ac:dyDescent="0.25">
      <c r="A26" s="19"/>
      <c r="B26" s="56"/>
      <c r="C26" s="56"/>
      <c r="D26" s="22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6"/>
      <c r="W26" s="56"/>
      <c r="X26" s="56"/>
      <c r="Y26" s="56"/>
      <c r="Z26" s="55"/>
      <c r="AA26" s="51"/>
      <c r="AB26" s="51"/>
      <c r="AC26" s="51"/>
    </row>
    <row r="27" spans="1:29" x14ac:dyDescent="0.25">
      <c r="A27" s="55"/>
      <c r="B27" s="56"/>
      <c r="C27" s="56"/>
      <c r="D27" s="56"/>
      <c r="E27" s="56"/>
      <c r="F27" s="56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6"/>
      <c r="W27" s="56"/>
      <c r="X27" s="56"/>
      <c r="Y27" s="56"/>
      <c r="Z27" s="55"/>
      <c r="AA27" s="51"/>
      <c r="AB27" s="51"/>
      <c r="AC27" s="51"/>
    </row>
    <row r="28" spans="1:29" x14ac:dyDescent="0.25">
      <c r="A28" s="55"/>
      <c r="B28" s="56"/>
      <c r="C28" s="56"/>
      <c r="D28" s="56"/>
      <c r="E28" s="56"/>
      <c r="F28" s="56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6"/>
      <c r="W28" s="56"/>
      <c r="X28" s="56"/>
      <c r="Y28" s="56"/>
      <c r="Z28" s="55"/>
      <c r="AA28" s="51"/>
      <c r="AB28" s="51"/>
      <c r="AC28" s="51"/>
    </row>
    <row r="29" spans="1:29" x14ac:dyDescent="0.25">
      <c r="A29" s="19"/>
      <c r="B29" s="56"/>
      <c r="C29" s="56"/>
      <c r="D29" s="56"/>
      <c r="E29" s="56"/>
      <c r="F29" s="56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6"/>
      <c r="W29" s="56"/>
      <c r="X29" s="56"/>
      <c r="Y29" s="56"/>
      <c r="Z29" s="55"/>
      <c r="AA29" s="51"/>
      <c r="AB29" s="51"/>
      <c r="AC29" s="51"/>
    </row>
    <row r="30" spans="1:29" x14ac:dyDescent="0.25">
      <c r="A30" s="55"/>
      <c r="B30" s="56"/>
      <c r="C30" s="56"/>
      <c r="D30" s="56"/>
      <c r="E30" s="56"/>
      <c r="F30" s="56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6"/>
      <c r="W30" s="56"/>
      <c r="X30" s="56"/>
      <c r="Y30" s="56"/>
      <c r="Z30" s="55"/>
      <c r="AA30" s="51"/>
      <c r="AB30" s="51"/>
      <c r="AC30" s="51"/>
    </row>
    <row r="31" spans="1:29" x14ac:dyDescent="0.25">
      <c r="A31" s="55"/>
      <c r="B31" s="22"/>
      <c r="C31" s="22"/>
      <c r="D31" s="56"/>
      <c r="E31" s="56"/>
      <c r="F31" s="5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6"/>
      <c r="W31" s="56"/>
      <c r="X31" s="56"/>
      <c r="Y31" s="56"/>
      <c r="Z31" s="55"/>
      <c r="AA31" s="51"/>
      <c r="AB31" s="51"/>
      <c r="AC31" s="51"/>
    </row>
    <row r="32" spans="1:29" x14ac:dyDescent="0.25">
      <c r="A32" s="19"/>
      <c r="B32" s="56"/>
      <c r="C32" s="56"/>
      <c r="D32" s="56"/>
      <c r="E32" s="56"/>
      <c r="F32" s="56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6"/>
      <c r="W32" s="56"/>
      <c r="X32" s="56"/>
      <c r="Y32" s="56"/>
      <c r="Z32" s="55"/>
      <c r="AA32" s="51"/>
      <c r="AB32" s="51"/>
      <c r="AC32" s="51"/>
    </row>
    <row r="33" spans="1:29" x14ac:dyDescent="0.25">
      <c r="A33" s="55"/>
      <c r="B33" s="56"/>
      <c r="C33" s="56"/>
      <c r="D33" s="56"/>
      <c r="E33" s="56"/>
      <c r="F33" s="56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6"/>
      <c r="W33" s="56"/>
      <c r="X33" s="56"/>
      <c r="Y33" s="56"/>
      <c r="Z33" s="19"/>
      <c r="AA33" s="51"/>
      <c r="AB33" s="51"/>
      <c r="AC33" s="51"/>
    </row>
    <row r="34" spans="1:29" x14ac:dyDescent="0.25">
      <c r="A34" s="19"/>
      <c r="B34" s="56"/>
      <c r="C34" s="56"/>
      <c r="D34" s="56"/>
      <c r="E34" s="56"/>
      <c r="F34" s="56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6"/>
      <c r="W34" s="56"/>
      <c r="X34" s="56"/>
      <c r="Y34" s="56"/>
      <c r="Z34" s="55"/>
      <c r="AA34" s="51"/>
      <c r="AB34" s="51"/>
      <c r="AC34" s="51"/>
    </row>
    <row r="35" spans="1:29" x14ac:dyDescent="0.25">
      <c r="A35" s="55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5"/>
      <c r="AA35" s="51"/>
      <c r="AB35" s="51"/>
      <c r="AC35" s="51"/>
    </row>
    <row r="36" spans="1:29" x14ac:dyDescent="0.25">
      <c r="A36" s="55"/>
      <c r="B36" s="22"/>
      <c r="C36" s="22"/>
      <c r="D36" s="22"/>
      <c r="E36" s="56"/>
      <c r="F36" s="56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6"/>
      <c r="W36" s="56"/>
      <c r="X36" s="56"/>
      <c r="Y36" s="56"/>
      <c r="Z36" s="55"/>
      <c r="AA36" s="51"/>
      <c r="AB36" s="51"/>
      <c r="AC36" s="51"/>
    </row>
    <row r="37" spans="1:29" x14ac:dyDescent="0.25">
      <c r="A37" s="55"/>
      <c r="B37" s="56"/>
      <c r="C37" s="56"/>
      <c r="D37" s="22"/>
      <c r="E37" s="56"/>
      <c r="F37" s="56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6"/>
      <c r="W37" s="56"/>
      <c r="X37" s="56"/>
      <c r="Y37" s="56"/>
      <c r="Z37" s="55"/>
      <c r="AA37" s="51"/>
      <c r="AB37" s="51"/>
      <c r="AC37" s="51"/>
    </row>
    <row r="38" spans="1:29" x14ac:dyDescent="0.25">
      <c r="A38" s="19"/>
      <c r="B38" s="22"/>
      <c r="C38" s="22"/>
      <c r="D38" s="22"/>
      <c r="E38" s="56"/>
      <c r="F38" s="56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6"/>
      <c r="W38" s="56"/>
      <c r="X38" s="56"/>
      <c r="Y38" s="56"/>
      <c r="Z38" s="55"/>
      <c r="AA38" s="51"/>
      <c r="AB38" s="51"/>
      <c r="AC38" s="51"/>
    </row>
    <row r="39" spans="1:29" x14ac:dyDescent="0.25">
      <c r="A39" s="55"/>
      <c r="B39" s="22"/>
      <c r="C39" s="22"/>
      <c r="D39" s="22"/>
      <c r="E39" s="56"/>
      <c r="F39" s="56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6"/>
      <c r="W39" s="56"/>
      <c r="X39" s="56"/>
      <c r="Y39" s="56"/>
      <c r="Z39" s="55"/>
      <c r="AA39" s="51"/>
      <c r="AB39" s="51"/>
      <c r="AC39" s="51"/>
    </row>
    <row r="40" spans="1:29" x14ac:dyDescent="0.25">
      <c r="A40" s="19"/>
      <c r="B40" s="56"/>
      <c r="C40" s="56"/>
      <c r="D40" s="56"/>
      <c r="E40" s="56"/>
      <c r="F40" s="56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6"/>
      <c r="W40" s="56"/>
      <c r="X40" s="56"/>
      <c r="Y40" s="56"/>
      <c r="Z40" s="55"/>
      <c r="AA40" s="51"/>
      <c r="AB40" s="51"/>
      <c r="AC40" s="51"/>
    </row>
    <row r="41" spans="1:29" x14ac:dyDescent="0.25">
      <c r="A41" s="19"/>
      <c r="B41" s="56"/>
      <c r="C41" s="56"/>
      <c r="D41" s="56"/>
      <c r="E41" s="56"/>
      <c r="F41" s="56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6"/>
      <c r="W41" s="56"/>
      <c r="X41" s="56"/>
      <c r="Y41" s="56"/>
      <c r="Z41" s="55"/>
      <c r="AA41" s="51"/>
      <c r="AB41" s="51"/>
      <c r="AC41" s="51"/>
    </row>
    <row r="42" spans="1:29" x14ac:dyDescent="0.25">
      <c r="A42" s="55"/>
      <c r="B42" s="56"/>
      <c r="C42" s="56"/>
      <c r="D42" s="22"/>
      <c r="E42" s="56"/>
      <c r="F42" s="56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6"/>
      <c r="W42" s="56"/>
      <c r="X42" s="56"/>
      <c r="Y42" s="56"/>
      <c r="Z42" s="55"/>
      <c r="AA42" s="51"/>
      <c r="AB42" s="51"/>
      <c r="AC42" s="51"/>
    </row>
    <row r="43" spans="1:29" x14ac:dyDescent="0.25">
      <c r="A43" s="107"/>
      <c r="B43" s="107"/>
      <c r="C43" s="51"/>
      <c r="D43" s="51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51"/>
      <c r="AA43" s="51"/>
      <c r="AB43" s="51"/>
      <c r="AC43" s="51"/>
    </row>
    <row r="44" spans="1:29" x14ac:dyDescent="0.25">
      <c r="A44" s="51"/>
      <c r="B44" s="59" t="s">
        <v>8</v>
      </c>
      <c r="C44" s="51"/>
      <c r="D44" s="51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51"/>
      <c r="AA44" s="51"/>
      <c r="AB44" s="51"/>
      <c r="AC44" s="51"/>
    </row>
  </sheetData>
  <mergeCells count="32">
    <mergeCell ref="W44:Y44"/>
    <mergeCell ref="N43:P43"/>
    <mergeCell ref="Q43:S43"/>
    <mergeCell ref="T43:V43"/>
    <mergeCell ref="W43:Y43"/>
    <mergeCell ref="T44:V44"/>
    <mergeCell ref="E44:G44"/>
    <mergeCell ref="H44:J44"/>
    <mergeCell ref="K44:M44"/>
    <mergeCell ref="N44:P44"/>
    <mergeCell ref="Q44:S44"/>
    <mergeCell ref="A3:B3"/>
    <mergeCell ref="A5:B5"/>
    <mergeCell ref="A43:B43"/>
    <mergeCell ref="E43:G43"/>
    <mergeCell ref="H43:J43"/>
    <mergeCell ref="K43:M43"/>
    <mergeCell ref="W1:Y1"/>
    <mergeCell ref="A2:B2"/>
    <mergeCell ref="E2:G2"/>
    <mergeCell ref="H2:J2"/>
    <mergeCell ref="K2:M2"/>
    <mergeCell ref="N2:P2"/>
    <mergeCell ref="Q2:S2"/>
    <mergeCell ref="T2:V2"/>
    <mergeCell ref="W2:Y2"/>
    <mergeCell ref="E1:G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5CA5-E8AD-403B-9CEC-0478EAC3074D}">
  <dimension ref="A1:P19"/>
  <sheetViews>
    <sheetView workbookViewId="0">
      <selection activeCell="E4" sqref="E4"/>
    </sheetView>
  </sheetViews>
  <sheetFormatPr defaultRowHeight="13.2" x14ac:dyDescent="0.25"/>
  <cols>
    <col min="1" max="1" width="11.109375" customWidth="1"/>
    <col min="2" max="2" width="17.109375" customWidth="1"/>
    <col min="3" max="3" width="22.77734375" customWidth="1"/>
    <col min="4" max="4" width="13.33203125" customWidth="1"/>
    <col min="5" max="5" width="6.21875" customWidth="1"/>
    <col min="6" max="6" width="5.21875" customWidth="1"/>
    <col min="7" max="7" width="5" customWidth="1"/>
    <col min="8" max="8" width="5.21875" customWidth="1"/>
    <col min="9" max="9" width="5.109375" customWidth="1"/>
    <col min="10" max="10" width="5.77734375" customWidth="1"/>
    <col min="16" max="16" width="11.21875" customWidth="1"/>
  </cols>
  <sheetData>
    <row r="1" spans="1:16" x14ac:dyDescent="0.25">
      <c r="A1" s="49"/>
      <c r="B1" s="111" t="s">
        <v>113</v>
      </c>
      <c r="C1" s="111"/>
      <c r="D1" s="106" t="s">
        <v>70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</row>
    <row r="2" spans="1:16" ht="15.6" x14ac:dyDescent="0.3">
      <c r="A2" s="49"/>
      <c r="B2" s="49" t="s">
        <v>73</v>
      </c>
      <c r="C2" s="62"/>
      <c r="D2" s="106" t="s">
        <v>71</v>
      </c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ht="75" x14ac:dyDescent="0.3">
      <c r="A3" s="63" t="s">
        <v>1</v>
      </c>
      <c r="B3" s="60" t="s">
        <v>3</v>
      </c>
      <c r="C3" s="60" t="s">
        <v>0</v>
      </c>
      <c r="D3" s="60" t="s">
        <v>2</v>
      </c>
      <c r="E3" s="78" t="s">
        <v>227</v>
      </c>
      <c r="F3" s="64" t="s">
        <v>229</v>
      </c>
      <c r="G3" s="64" t="s">
        <v>288</v>
      </c>
      <c r="H3" s="64" t="s">
        <v>290</v>
      </c>
      <c r="I3" s="64" t="s">
        <v>289</v>
      </c>
      <c r="J3" s="64" t="s">
        <v>472</v>
      </c>
      <c r="K3" s="64" t="s">
        <v>218</v>
      </c>
      <c r="L3" s="64" t="s">
        <v>219</v>
      </c>
      <c r="M3" s="64" t="s">
        <v>220</v>
      </c>
      <c r="N3" s="64" t="s">
        <v>221</v>
      </c>
      <c r="O3" s="64" t="s">
        <v>222</v>
      </c>
      <c r="P3" s="65" t="s">
        <v>74</v>
      </c>
    </row>
    <row r="4" spans="1:16" ht="14.4" x14ac:dyDescent="0.3">
      <c r="A4" s="101">
        <v>1</v>
      </c>
      <c r="B4" s="66" t="s">
        <v>232</v>
      </c>
      <c r="C4" s="56" t="s">
        <v>233</v>
      </c>
      <c r="D4" s="56" t="s">
        <v>234</v>
      </c>
      <c r="E4" s="67">
        <v>3</v>
      </c>
      <c r="F4" s="67">
        <v>3</v>
      </c>
      <c r="G4" s="67">
        <v>3</v>
      </c>
      <c r="H4" s="67"/>
      <c r="I4" s="67">
        <v>3</v>
      </c>
      <c r="J4" s="67"/>
      <c r="K4" s="67"/>
      <c r="L4" s="67"/>
      <c r="M4" s="67"/>
      <c r="N4" s="67"/>
      <c r="O4" s="67"/>
      <c r="P4" s="68">
        <v>12</v>
      </c>
    </row>
    <row r="5" spans="1:16" x14ac:dyDescent="0.25">
      <c r="A5" s="55">
        <v>2</v>
      </c>
      <c r="B5" s="56" t="s">
        <v>225</v>
      </c>
      <c r="C5" s="56" t="s">
        <v>226</v>
      </c>
      <c r="D5" s="56" t="s">
        <v>14</v>
      </c>
      <c r="E5" s="56">
        <v>3</v>
      </c>
      <c r="F5" s="56">
        <v>3</v>
      </c>
      <c r="G5" s="56"/>
      <c r="H5" s="56">
        <v>3</v>
      </c>
      <c r="I5" s="56">
        <v>3</v>
      </c>
      <c r="J5" s="56"/>
      <c r="K5" s="56"/>
      <c r="L5" s="56"/>
      <c r="M5" s="56"/>
      <c r="N5" s="56"/>
      <c r="O5" s="56"/>
      <c r="P5" s="68">
        <f>SUM(E5:O5)</f>
        <v>12</v>
      </c>
    </row>
    <row r="6" spans="1:16" ht="13.8" x14ac:dyDescent="0.3">
      <c r="A6" s="55">
        <v>3</v>
      </c>
      <c r="B6" s="56" t="s">
        <v>230</v>
      </c>
      <c r="C6" s="56" t="s">
        <v>231</v>
      </c>
      <c r="D6" s="56" t="s">
        <v>119</v>
      </c>
      <c r="E6" s="56">
        <v>3</v>
      </c>
      <c r="F6" s="81"/>
      <c r="G6" s="56">
        <v>3</v>
      </c>
      <c r="H6" s="81"/>
      <c r="I6" s="81"/>
      <c r="J6" s="56">
        <v>3</v>
      </c>
      <c r="K6" s="81"/>
      <c r="L6" s="81"/>
      <c r="M6" s="81"/>
      <c r="N6" s="46"/>
      <c r="O6" s="81"/>
      <c r="P6" s="68">
        <f>SUM(E6:O6)</f>
        <v>9</v>
      </c>
    </row>
    <row r="7" spans="1:16" ht="14.4" x14ac:dyDescent="0.3">
      <c r="A7" s="69">
        <v>4</v>
      </c>
      <c r="B7" s="56" t="s">
        <v>158</v>
      </c>
      <c r="C7" s="56" t="s">
        <v>159</v>
      </c>
      <c r="D7" s="104" t="s">
        <v>14</v>
      </c>
      <c r="E7" s="56"/>
      <c r="F7" s="56"/>
      <c r="G7" s="56"/>
      <c r="H7" s="56"/>
      <c r="I7" s="56">
        <v>6</v>
      </c>
      <c r="J7" s="56"/>
      <c r="K7" s="56"/>
      <c r="L7" s="56"/>
      <c r="M7" s="56"/>
      <c r="N7" s="56"/>
      <c r="O7" s="56"/>
      <c r="P7" s="68">
        <f>SUM(E7:O7)</f>
        <v>6</v>
      </c>
    </row>
    <row r="8" spans="1:16" ht="14.4" x14ac:dyDescent="0.3">
      <c r="A8" s="79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68">
        <f>SUM(E8:O8)</f>
        <v>0</v>
      </c>
    </row>
    <row r="9" spans="1:16" ht="14.4" x14ac:dyDescent="0.3">
      <c r="A9" s="69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68"/>
    </row>
    <row r="10" spans="1:16" ht="14.4" x14ac:dyDescent="0.3">
      <c r="A10" s="70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2"/>
    </row>
    <row r="11" spans="1:16" ht="14.4" x14ac:dyDescent="0.3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2"/>
    </row>
    <row r="12" spans="1:16" ht="14.4" x14ac:dyDescent="0.3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2"/>
    </row>
    <row r="13" spans="1:16" ht="14.4" x14ac:dyDescent="0.3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2"/>
    </row>
    <row r="14" spans="1:16" ht="14.4" x14ac:dyDescent="0.3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2"/>
    </row>
    <row r="15" spans="1:16" ht="14.4" x14ac:dyDescent="0.3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2"/>
    </row>
    <row r="16" spans="1:16" ht="14.4" x14ac:dyDescent="0.3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2"/>
    </row>
    <row r="17" spans="1:16" ht="14.4" x14ac:dyDescent="0.3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2"/>
    </row>
    <row r="18" spans="1:16" ht="14.4" x14ac:dyDescent="0.3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2"/>
    </row>
    <row r="19" spans="1:16" ht="14.4" x14ac:dyDescent="0.3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2"/>
    </row>
  </sheetData>
  <mergeCells count="3">
    <mergeCell ref="B1:C1"/>
    <mergeCell ref="D1:P1"/>
    <mergeCell ref="D2:P2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0B9D-F06C-4FA2-9783-2E8045BC7DEE}">
  <dimension ref="A1:Q18"/>
  <sheetViews>
    <sheetView workbookViewId="0">
      <selection activeCell="F4" sqref="F4"/>
    </sheetView>
  </sheetViews>
  <sheetFormatPr defaultRowHeight="13.2" x14ac:dyDescent="0.25"/>
  <cols>
    <col min="1" max="1" width="11.109375" customWidth="1"/>
    <col min="2" max="2" width="16.44140625" bestFit="1" customWidth="1"/>
    <col min="3" max="3" width="10.33203125" customWidth="1"/>
    <col min="4" max="4" width="19.109375" customWidth="1"/>
    <col min="5" max="5" width="4.44140625" customWidth="1"/>
    <col min="6" max="6" width="5.5546875" customWidth="1"/>
    <col min="7" max="7" width="4.33203125" customWidth="1"/>
    <col min="8" max="8" width="5" customWidth="1"/>
    <col min="9" max="9" width="4.6640625" customWidth="1"/>
    <col min="10" max="10" width="4.88671875" customWidth="1"/>
    <col min="11" max="11" width="5.44140625" customWidth="1"/>
    <col min="12" max="12" width="5.77734375" customWidth="1"/>
    <col min="13" max="13" width="5.33203125" customWidth="1"/>
    <col min="14" max="15" width="5.109375" customWidth="1"/>
    <col min="16" max="16" width="5" customWidth="1"/>
    <col min="17" max="17" width="11.21875" customWidth="1"/>
  </cols>
  <sheetData>
    <row r="1" spans="1:17" ht="15" x14ac:dyDescent="0.25">
      <c r="A1" s="49"/>
      <c r="B1" s="111" t="s">
        <v>113</v>
      </c>
      <c r="C1" s="111"/>
      <c r="D1" s="50" t="s">
        <v>70</v>
      </c>
      <c r="E1" s="49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15.6" x14ac:dyDescent="0.3">
      <c r="A2" s="49"/>
      <c r="B2" s="49" t="s">
        <v>75</v>
      </c>
      <c r="C2" s="62"/>
      <c r="D2" s="50" t="s">
        <v>71</v>
      </c>
      <c r="E2" s="105"/>
      <c r="F2" s="105"/>
      <c r="G2" s="105"/>
      <c r="H2" s="49"/>
      <c r="I2" s="49"/>
      <c r="J2" s="113"/>
      <c r="K2" s="113"/>
      <c r="L2" s="113"/>
      <c r="M2" s="113"/>
      <c r="N2" s="113"/>
      <c r="O2" s="113"/>
      <c r="P2" s="113"/>
      <c r="Q2" s="113"/>
    </row>
    <row r="3" spans="1:17" ht="115.2" x14ac:dyDescent="0.3">
      <c r="A3" s="63" t="s">
        <v>1</v>
      </c>
      <c r="B3" s="60" t="s">
        <v>3</v>
      </c>
      <c r="C3" s="60" t="s">
        <v>0</v>
      </c>
      <c r="D3" s="60" t="s">
        <v>2</v>
      </c>
      <c r="E3" s="64" t="s">
        <v>227</v>
      </c>
      <c r="F3" s="64" t="s">
        <v>237</v>
      </c>
      <c r="G3" s="64" t="s">
        <v>229</v>
      </c>
      <c r="H3" s="64" t="s">
        <v>291</v>
      </c>
      <c r="I3" s="64" t="s">
        <v>293</v>
      </c>
      <c r="J3" s="64" t="s">
        <v>289</v>
      </c>
      <c r="K3" s="64" t="s">
        <v>292</v>
      </c>
      <c r="L3" s="64" t="s">
        <v>489</v>
      </c>
      <c r="M3" s="64" t="s">
        <v>222</v>
      </c>
      <c r="N3" s="64" t="s">
        <v>223</v>
      </c>
      <c r="O3" s="64" t="s">
        <v>224</v>
      </c>
      <c r="P3" s="64" t="s">
        <v>228</v>
      </c>
      <c r="Q3" s="65" t="s">
        <v>74</v>
      </c>
    </row>
    <row r="4" spans="1:17" ht="14.4" x14ac:dyDescent="0.3">
      <c r="A4" s="83">
        <v>3</v>
      </c>
      <c r="B4" s="67" t="s">
        <v>29</v>
      </c>
      <c r="C4" s="67" t="s">
        <v>76</v>
      </c>
      <c r="D4" s="84" t="s">
        <v>15</v>
      </c>
      <c r="E4" s="67">
        <v>12</v>
      </c>
      <c r="F4" s="67"/>
      <c r="G4" s="67">
        <v>12</v>
      </c>
      <c r="H4" s="67">
        <v>10</v>
      </c>
      <c r="I4" s="67">
        <v>4</v>
      </c>
      <c r="J4" s="67"/>
      <c r="K4" s="67">
        <v>6</v>
      </c>
      <c r="L4" s="67"/>
      <c r="M4" s="67"/>
      <c r="N4" s="67"/>
      <c r="O4" s="67"/>
      <c r="P4" s="67"/>
      <c r="Q4" s="73">
        <f t="shared" ref="Q4:Q9" si="0">SUM(E4:P4)</f>
        <v>44</v>
      </c>
    </row>
    <row r="5" spans="1:17" x14ac:dyDescent="0.25">
      <c r="A5" s="55">
        <v>2</v>
      </c>
      <c r="B5" s="67" t="s">
        <v>235</v>
      </c>
      <c r="C5" s="56" t="s">
        <v>238</v>
      </c>
      <c r="D5" s="56" t="s">
        <v>128</v>
      </c>
      <c r="E5" s="56">
        <v>4</v>
      </c>
      <c r="F5" s="56"/>
      <c r="G5" s="56">
        <v>4</v>
      </c>
      <c r="H5" s="56"/>
      <c r="I5" s="56"/>
      <c r="J5" s="56">
        <v>12</v>
      </c>
      <c r="K5" s="56"/>
      <c r="L5" s="56"/>
      <c r="M5" s="56"/>
      <c r="N5" s="56"/>
      <c r="O5" s="56"/>
      <c r="P5" s="56"/>
      <c r="Q5" s="68">
        <f t="shared" si="0"/>
        <v>20</v>
      </c>
    </row>
    <row r="6" spans="1:17" x14ac:dyDescent="0.25">
      <c r="A6" s="55">
        <v>1</v>
      </c>
      <c r="B6" s="56" t="s">
        <v>235</v>
      </c>
      <c r="C6" s="56" t="s">
        <v>236</v>
      </c>
      <c r="D6" s="56" t="s">
        <v>128</v>
      </c>
      <c r="E6" s="56">
        <v>4</v>
      </c>
      <c r="F6" s="56">
        <v>6</v>
      </c>
      <c r="G6" s="56">
        <v>8</v>
      </c>
      <c r="H6" s="56"/>
      <c r="I6" s="56"/>
      <c r="J6" s="56"/>
      <c r="K6" s="56"/>
      <c r="L6" s="56"/>
      <c r="M6" s="56"/>
      <c r="N6" s="56"/>
      <c r="O6" s="56"/>
      <c r="P6" s="56"/>
      <c r="Q6" s="68">
        <f t="shared" si="0"/>
        <v>18</v>
      </c>
    </row>
    <row r="7" spans="1:17" ht="14.4" x14ac:dyDescent="0.3">
      <c r="A7" s="74">
        <v>4</v>
      </c>
      <c r="B7" t="s">
        <v>487</v>
      </c>
      <c r="C7" t="s">
        <v>488</v>
      </c>
      <c r="D7" t="s">
        <v>128</v>
      </c>
      <c r="E7" s="56"/>
      <c r="F7" s="56">
        <v>6</v>
      </c>
      <c r="G7" s="56">
        <v>0</v>
      </c>
      <c r="H7" s="56"/>
      <c r="I7" s="56"/>
      <c r="J7" s="56">
        <v>4</v>
      </c>
      <c r="K7" s="56"/>
      <c r="L7" s="56">
        <v>3</v>
      </c>
      <c r="M7" s="56"/>
      <c r="N7" s="56"/>
      <c r="O7" s="56"/>
      <c r="P7" s="56"/>
      <c r="Q7" s="68">
        <f t="shared" si="0"/>
        <v>13</v>
      </c>
    </row>
    <row r="8" spans="1:17" ht="14.4" x14ac:dyDescent="0.3">
      <c r="A8" s="74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68">
        <f t="shared" si="0"/>
        <v>0</v>
      </c>
    </row>
    <row r="9" spans="1:17" ht="14.4" x14ac:dyDescent="0.3">
      <c r="A9" s="82"/>
      <c r="B9" s="76"/>
      <c r="C9" s="76"/>
      <c r="D9" s="6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80">
        <f t="shared" si="0"/>
        <v>0</v>
      </c>
    </row>
    <row r="10" spans="1:17" ht="14.4" x14ac:dyDescent="0.3">
      <c r="A10" s="74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68"/>
    </row>
    <row r="11" spans="1:17" ht="14.4" x14ac:dyDescent="0.3">
      <c r="A11" s="74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68"/>
    </row>
    <row r="12" spans="1:17" ht="14.4" x14ac:dyDescent="0.3">
      <c r="A12" s="74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68"/>
    </row>
    <row r="13" spans="1:17" ht="14.4" x14ac:dyDescent="0.3">
      <c r="A13" s="74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68"/>
    </row>
    <row r="14" spans="1:17" ht="14.4" x14ac:dyDescent="0.3">
      <c r="A14" s="7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68"/>
    </row>
    <row r="15" spans="1:17" ht="14.4" x14ac:dyDescent="0.3">
      <c r="A15" s="74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68"/>
    </row>
    <row r="16" spans="1:17" ht="14.4" x14ac:dyDescent="0.3">
      <c r="A16" s="74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68"/>
    </row>
    <row r="17" spans="1:17" ht="14.4" x14ac:dyDescent="0.3">
      <c r="A17" s="74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68"/>
    </row>
    <row r="18" spans="1:17" ht="14.4" x14ac:dyDescent="0.3">
      <c r="A18" s="74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68"/>
    </row>
  </sheetData>
  <mergeCells count="6">
    <mergeCell ref="B1:C1"/>
    <mergeCell ref="F1:Q1"/>
    <mergeCell ref="E2:G2"/>
    <mergeCell ref="J2:L2"/>
    <mergeCell ref="M2:O2"/>
    <mergeCell ref="P2:Q2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31CE76519D464CBF3AA66E43434DCD" ma:contentTypeVersion="11" ma:contentTypeDescription="Create a new document." ma:contentTypeScope="" ma:versionID="a78587e51ca55881ebbf974f922f4da9">
  <xsd:schema xmlns:xsd="http://www.w3.org/2001/XMLSchema" xmlns:xs="http://www.w3.org/2001/XMLSchema" xmlns:p="http://schemas.microsoft.com/office/2006/metadata/properties" xmlns:ns2="48400db9-e2d7-4ffd-b0e8-171506924a30" xmlns:ns3="09cd1a3b-2553-413f-8398-bf33958d01b8" targetNamespace="http://schemas.microsoft.com/office/2006/metadata/properties" ma:root="true" ma:fieldsID="a923b0ba0035b1cae7d0d92849732daf" ns2:_="" ns3:_="">
    <xsd:import namespace="48400db9-e2d7-4ffd-b0e8-171506924a30"/>
    <xsd:import namespace="09cd1a3b-2553-413f-8398-bf33958d01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00db9-e2d7-4ffd-b0e8-171506924a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8bc7034-fe99-4aa3-a931-4c13d0bb7f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d1a3b-2553-413f-8398-bf33958d01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2819a-e0c3-40a5-8c1f-4a4c87692640}" ma:internalName="TaxCatchAll" ma:showField="CatchAllData" ma:web="09cd1a3b-2553-413f-8398-bf33958d01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00db9-e2d7-4ffd-b0e8-171506924a30">
      <Terms xmlns="http://schemas.microsoft.com/office/infopath/2007/PartnerControls"/>
    </lcf76f155ced4ddcb4097134ff3c332f>
    <TaxCatchAll xmlns="09cd1a3b-2553-413f-8398-bf33958d01b8"/>
  </documentManagement>
</p:properties>
</file>

<file path=customXml/itemProps1.xml><?xml version="1.0" encoding="utf-8"?>
<ds:datastoreItem xmlns:ds="http://schemas.openxmlformats.org/officeDocument/2006/customXml" ds:itemID="{3109304B-AC74-4126-A132-DDFCFE84C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530850-3B3B-4EFB-9C16-F1B254C30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00db9-e2d7-4ffd-b0e8-171506924a30"/>
    <ds:schemaRef ds:uri="09cd1a3b-2553-413f-8398-bf33958d01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9B122A-9AFA-4DA5-8069-F90B9ED609B9}">
  <ds:schemaRefs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09cd1a3b-2553-413f-8398-bf33958d01b8"/>
    <ds:schemaRef ds:uri="48400db9-e2d7-4ffd-b0e8-171506924a3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Hoppning häst</vt:lpstr>
      <vt:lpstr>Hoppning ponny</vt:lpstr>
      <vt:lpstr>Dressyr Häst</vt:lpstr>
      <vt:lpstr>Dressyr ponny</vt:lpstr>
      <vt:lpstr>WE Senior</vt:lpstr>
      <vt:lpstr>WE Junior</vt:lpstr>
      <vt:lpstr>Sportkörning Senior</vt:lpstr>
      <vt:lpstr>Sportkörning Junior</vt:lpstr>
      <vt:lpstr>Fälttävlan Häst</vt:lpstr>
      <vt:lpstr>Fälttävlan Ponny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Fälldin</dc:creator>
  <cp:lastModifiedBy>Ridsport Mittsvenska</cp:lastModifiedBy>
  <cp:lastPrinted>2018-06-25T08:19:21Z</cp:lastPrinted>
  <dcterms:created xsi:type="dcterms:W3CDTF">2012-11-05T09:57:36Z</dcterms:created>
  <dcterms:modified xsi:type="dcterms:W3CDTF">2026-01-20T09:25:41Z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0x010100B231CE76519D464CBF3AA66E43434DCD</vt:lpwstr>
  </property>
</Properties>
</file>