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Enquist(Ridspor\Downloads\"/>
    </mc:Choice>
  </mc:AlternateContent>
  <xr:revisionPtr revIDLastSave="0" documentId="8_{A0841259-E28B-4987-861D-FC22BAF5D0C1}" xr6:coauthVersionLast="47" xr6:coauthVersionMax="47" xr10:uidLastSave="{00000000-0000-0000-0000-000000000000}"/>
  <bookViews>
    <workbookView xWindow="-108" yWindow="-108" windowWidth="23256" windowHeight="13896" firstSheet="4" activeTab="9" xr2:uid="{F65B81D1-BFF7-401A-AA4B-38B98A4B7562}"/>
  </bookViews>
  <sheets>
    <sheet name="Hoppning Häst" sheetId="1" r:id="rId1"/>
    <sheet name="Hoppning Ponny" sheetId="2" r:id="rId2"/>
    <sheet name="Dressyr Häst" sheetId="3" r:id="rId3"/>
    <sheet name="Dressyr Ponny" sheetId="4" r:id="rId4"/>
    <sheet name="WE Senior" sheetId="5" r:id="rId5"/>
    <sheet name="WE Junior" sheetId="6" r:id="rId6"/>
    <sheet name="Sportkörning Senior" sheetId="7" r:id="rId7"/>
    <sheet name="Sportkörning Junior" sheetId="8" r:id="rId8"/>
    <sheet name="Fälttävlan Häst" sheetId="9" r:id="rId9"/>
    <sheet name="Fälttävlan Ponny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5" i="10" l="1"/>
  <c r="Q4" i="10"/>
  <c r="N6" i="6"/>
  <c r="N5" i="6"/>
  <c r="P48" i="1"/>
  <c r="O8" i="1"/>
  <c r="O18" i="1"/>
  <c r="Q5" i="2"/>
  <c r="Q53" i="2"/>
  <c r="Q4" i="5"/>
  <c r="G5" i="5"/>
  <c r="P84" i="2"/>
  <c r="P77" i="2"/>
  <c r="U41" i="4"/>
  <c r="K12" i="3" l="1"/>
  <c r="U12" i="3" s="1"/>
  <c r="N8" i="2"/>
  <c r="V8" i="2" s="1"/>
  <c r="N54" i="2"/>
  <c r="V54" i="2" s="1"/>
  <c r="N9" i="1"/>
  <c r="N24" i="1"/>
  <c r="N8" i="1"/>
  <c r="U6" i="6"/>
  <c r="M77" i="2"/>
  <c r="M55" i="2"/>
  <c r="M79" i="2"/>
  <c r="V79" i="2" s="1"/>
  <c r="M21" i="1"/>
  <c r="M7" i="1"/>
  <c r="M10" i="1"/>
  <c r="M8" i="1"/>
  <c r="J6" i="5"/>
  <c r="Q6" i="5" s="1"/>
  <c r="Q5" i="5"/>
  <c r="Q8" i="5"/>
  <c r="Q9" i="5"/>
  <c r="Q10" i="5"/>
  <c r="G6" i="5"/>
  <c r="O5" i="7"/>
  <c r="G7" i="5"/>
  <c r="Q7" i="5"/>
  <c r="U5" i="6"/>
  <c r="P6" i="9"/>
  <c r="P5" i="9"/>
  <c r="P7" i="9"/>
  <c r="P8" i="9"/>
  <c r="P9" i="9"/>
  <c r="P10" i="9"/>
  <c r="P11" i="9"/>
  <c r="P4" i="9"/>
  <c r="L8" i="1"/>
  <c r="L23" i="1"/>
  <c r="L16" i="1"/>
  <c r="L13" i="1"/>
  <c r="W13" i="1" s="1"/>
  <c r="W23" i="1"/>
  <c r="L44" i="1"/>
  <c r="W44" i="1" s="1"/>
  <c r="L18" i="1"/>
  <c r="W18" i="1" s="1"/>
  <c r="K13" i="2"/>
  <c r="V13" i="2" s="1"/>
  <c r="K53" i="2"/>
  <c r="V53" i="2" s="1"/>
  <c r="K77" i="2"/>
  <c r="K15" i="1"/>
  <c r="W15" i="1" s="1"/>
  <c r="K43" i="1"/>
  <c r="W43" i="1" s="1"/>
  <c r="K26" i="1"/>
  <c r="W26" i="1" s="1"/>
  <c r="K8" i="1"/>
  <c r="U8" i="4"/>
  <c r="U10" i="4"/>
  <c r="U9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7" i="4"/>
  <c r="U20" i="3"/>
  <c r="U21" i="3"/>
  <c r="U22" i="3"/>
  <c r="U13" i="3"/>
  <c r="U28" i="3"/>
  <c r="U15" i="3"/>
  <c r="U14" i="3"/>
  <c r="U9" i="3"/>
  <c r="U16" i="3"/>
  <c r="U11" i="3"/>
  <c r="U23" i="3"/>
  <c r="U26" i="3"/>
  <c r="U19" i="3"/>
  <c r="U17" i="3"/>
  <c r="U24" i="3"/>
  <c r="U25" i="3"/>
  <c r="U27" i="3"/>
  <c r="U18" i="3"/>
  <c r="U29" i="3"/>
  <c r="U30" i="3"/>
  <c r="U31" i="3"/>
  <c r="U10" i="3"/>
  <c r="H7" i="3"/>
  <c r="U7" i="3" s="1"/>
  <c r="F8" i="3"/>
  <c r="U8" i="3" s="1"/>
  <c r="J4" i="2"/>
  <c r="H4" i="2"/>
  <c r="H55" i="2"/>
  <c r="H19" i="2"/>
  <c r="V19" i="2" s="1"/>
  <c r="V60" i="2"/>
  <c r="V57" i="2"/>
  <c r="V59" i="2"/>
  <c r="V58" i="2"/>
  <c r="V56" i="2"/>
  <c r="G16" i="2"/>
  <c r="V16" i="2" s="1"/>
  <c r="F10" i="2"/>
  <c r="V10" i="2" s="1"/>
  <c r="E21" i="2"/>
  <c r="V21" i="2" s="1"/>
  <c r="V85" i="2"/>
  <c r="V86" i="2"/>
  <c r="V81" i="2"/>
  <c r="V83" i="2"/>
  <c r="V78" i="2"/>
  <c r="V82" i="2"/>
  <c r="V84" i="2"/>
  <c r="V87" i="2"/>
  <c r="V88" i="2"/>
  <c r="V80" i="2"/>
  <c r="V24" i="2"/>
  <c r="V20" i="2"/>
  <c r="V18" i="2"/>
  <c r="V11" i="2"/>
  <c r="V25" i="2"/>
  <c r="V9" i="2"/>
  <c r="V7" i="2"/>
  <c r="V17" i="2"/>
  <c r="V6" i="2"/>
  <c r="V26" i="2"/>
  <c r="V22" i="2"/>
  <c r="V12" i="2"/>
  <c r="V14" i="2"/>
  <c r="V15" i="2"/>
  <c r="V23" i="2"/>
  <c r="V27" i="2"/>
  <c r="V5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I33" i="1"/>
  <c r="W33" i="1" s="1"/>
  <c r="I36" i="1"/>
  <c r="W36" i="1" s="1"/>
  <c r="I12" i="1"/>
  <c r="W12" i="1" s="1"/>
  <c r="H38" i="1"/>
  <c r="W38" i="1" s="1"/>
  <c r="H29" i="1"/>
  <c r="W29" i="1" s="1"/>
  <c r="G39" i="1"/>
  <c r="G8" i="1"/>
  <c r="G16" i="1"/>
  <c r="W16" i="1" s="1"/>
  <c r="W51" i="1"/>
  <c r="W59" i="1"/>
  <c r="W19" i="1"/>
  <c r="W7" i="1"/>
  <c r="W22" i="1"/>
  <c r="W31" i="1"/>
  <c r="W39" i="1"/>
  <c r="W56" i="1"/>
  <c r="W46" i="1"/>
  <c r="W53" i="1"/>
  <c r="W60" i="1"/>
  <c r="W11" i="1"/>
  <c r="W20" i="1"/>
  <c r="W32" i="1"/>
  <c r="W61" i="1"/>
  <c r="W40" i="1"/>
  <c r="W52" i="1"/>
  <c r="W62" i="1"/>
  <c r="W9" i="1"/>
  <c r="W30" i="1"/>
  <c r="W71" i="1"/>
  <c r="W35" i="1"/>
  <c r="W58" i="1"/>
  <c r="W63" i="1"/>
  <c r="W41" i="1"/>
  <c r="W10" i="1"/>
  <c r="W17" i="1"/>
  <c r="W34" i="1"/>
  <c r="W50" i="1"/>
  <c r="W42" i="1"/>
  <c r="W55" i="1"/>
  <c r="W28" i="1"/>
  <c r="W14" i="1"/>
  <c r="W54" i="1"/>
  <c r="W27" i="1"/>
  <c r="W45" i="1"/>
  <c r="W64" i="1"/>
  <c r="W65" i="1"/>
  <c r="W66" i="1"/>
  <c r="W21" i="1"/>
  <c r="W67" i="1"/>
  <c r="W68" i="1"/>
  <c r="W57" i="1"/>
  <c r="W25" i="1"/>
  <c r="W69" i="1"/>
  <c r="W24" i="1"/>
  <c r="W70" i="1"/>
  <c r="W47" i="1"/>
  <c r="W48" i="1"/>
  <c r="W49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37" i="1"/>
  <c r="V55" i="2" l="1"/>
  <c r="V77" i="2"/>
  <c r="W8" i="1"/>
  <c r="V4" i="2"/>
</calcChain>
</file>

<file path=xl/sharedStrings.xml><?xml version="1.0" encoding="utf-8"?>
<sst xmlns="http://schemas.openxmlformats.org/spreadsheetml/2006/main" count="631" uniqueCount="398">
  <si>
    <t xml:space="preserve">Poäng ges enligt SvRF’s tabell för Championat för aktuellt år. </t>
  </si>
  <si>
    <t>Plac</t>
  </si>
  <si>
    <t>Ryttare</t>
  </si>
  <si>
    <t>Häst</t>
  </si>
  <si>
    <t>Klubb</t>
  </si>
  <si>
    <t>TOTAL</t>
  </si>
  <si>
    <t>Matilda Nybjörk</t>
  </si>
  <si>
    <t>Lucky Ceasar S</t>
  </si>
  <si>
    <t>Timrå HSF</t>
  </si>
  <si>
    <t>Örnsköldsviksortens RK</t>
  </si>
  <si>
    <t>Alice Andersson</t>
  </si>
  <si>
    <t>Contro</t>
  </si>
  <si>
    <t>Härnösands RK</t>
  </si>
  <si>
    <t>Kramfors RK</t>
  </si>
  <si>
    <t>Lizzy-Lottie W</t>
  </si>
  <si>
    <t>Sundsvalls RK</t>
  </si>
  <si>
    <t>Conzita Q</t>
  </si>
  <si>
    <t>Brunflo RS</t>
  </si>
  <si>
    <t>Madeleine Sjödin</t>
  </si>
  <si>
    <t>Ella Fahlgren</t>
  </si>
  <si>
    <t>Miss Moneypenny</t>
  </si>
  <si>
    <t>Näsets RS</t>
  </si>
  <si>
    <t>Engla Dahlberg Moberg</t>
  </si>
  <si>
    <t>Naisi Surpraisi</t>
  </si>
  <si>
    <t>Portobello van het Hulst JW</t>
  </si>
  <si>
    <t>Helena Jonsson</t>
  </si>
  <si>
    <t>To Hip Too Hop</t>
  </si>
  <si>
    <t>Ebba Nylander</t>
  </si>
  <si>
    <t>Catalanotte</t>
  </si>
  <si>
    <t>Emelie Mettälä</t>
  </si>
  <si>
    <t>Sweet Tabasco</t>
  </si>
  <si>
    <t>Fanny Lidin Hjort</t>
  </si>
  <si>
    <t>Freeport</t>
  </si>
  <si>
    <t>Nathalie Jonsson</t>
  </si>
  <si>
    <t>Indiana Jones</t>
  </si>
  <si>
    <t>Matfors RF</t>
  </si>
  <si>
    <t>Wilma Magnusson</t>
  </si>
  <si>
    <t>Emelie Bouvin</t>
  </si>
  <si>
    <t>Kayla</t>
  </si>
  <si>
    <t>Nika Sundström</t>
  </si>
  <si>
    <t>Sally Gustavsson</t>
  </si>
  <si>
    <t>MOOS</t>
  </si>
  <si>
    <t>Samba Gold Z</t>
  </si>
  <si>
    <t>Signe Hoff</t>
  </si>
  <si>
    <t>AF Bubballu</t>
  </si>
  <si>
    <t>Wendela Molander</t>
  </si>
  <si>
    <t>Elin Robertsson</t>
  </si>
  <si>
    <t>Makenzie</t>
  </si>
  <si>
    <t>Åre RK</t>
  </si>
  <si>
    <t>Carola Wallin</t>
  </si>
  <si>
    <t>Star of Life H</t>
  </si>
  <si>
    <t>Wilma Lundgren</t>
  </si>
  <si>
    <t>Carzella AWH Z</t>
  </si>
  <si>
    <t>Kontakta kansliet ifall ni upptäcker att poängen inte stämmer!</t>
  </si>
  <si>
    <t xml:space="preserve">Ponny </t>
  </si>
  <si>
    <t xml:space="preserve"> Kat D</t>
  </si>
  <si>
    <t>TOTALT</t>
  </si>
  <si>
    <t>Emilia Persson</t>
  </si>
  <si>
    <t>Tomacs Brizar</t>
  </si>
  <si>
    <t>Show No Mercy</t>
  </si>
  <si>
    <t>Tyra Svedin</t>
  </si>
  <si>
    <t>Oatfield Thunder</t>
  </si>
  <si>
    <t>Hedda Gustafsson</t>
  </si>
  <si>
    <t>Anna-Maria Lundgren</t>
  </si>
  <si>
    <t>Östersund-Frösö RK</t>
  </si>
  <si>
    <t>Stella Eriksson</t>
  </si>
  <si>
    <t>Ballyerk Oisin</t>
  </si>
  <si>
    <t>Iwa Bredesen</t>
  </si>
  <si>
    <t>Julia Eriksson</t>
  </si>
  <si>
    <t>Mount Ross Sprinter</t>
  </si>
  <si>
    <t>Ramsele FRK</t>
  </si>
  <si>
    <t>Inez Gidevall</t>
  </si>
  <si>
    <t>Mourinho</t>
  </si>
  <si>
    <t>Njurunda RF</t>
  </si>
  <si>
    <t>Ester Höög</t>
  </si>
  <si>
    <t>Munsboro Grey Flash</t>
  </si>
  <si>
    <t>Vera Viklund</t>
  </si>
  <si>
    <t>Our Classic Nellie</t>
  </si>
  <si>
    <t>Selma Lindström</t>
  </si>
  <si>
    <t>Eleanor Melin</t>
  </si>
  <si>
    <t>Farran Earl</t>
  </si>
  <si>
    <t>Kat C</t>
  </si>
  <si>
    <t>Ponny</t>
  </si>
  <si>
    <t>Älva Sportryttarklubb</t>
  </si>
  <si>
    <t>Eila von Krusenstierna</t>
  </si>
  <si>
    <t>Gracie Hart</t>
  </si>
  <si>
    <t>Cornelia Sjödin</t>
  </si>
  <si>
    <t>Caher Sweetness</t>
  </si>
  <si>
    <t>Freja Norlin</t>
  </si>
  <si>
    <t>Milo 2</t>
  </si>
  <si>
    <t>Minnah Mattsson</t>
  </si>
  <si>
    <t>Ballyerk Dinny</t>
  </si>
  <si>
    <t>Bräcke RK</t>
  </si>
  <si>
    <t>Kat B</t>
  </si>
  <si>
    <t>Tove Barkered</t>
  </si>
  <si>
    <t>Lillemons Seca</t>
  </si>
  <si>
    <t>Linnea Larsson</t>
  </si>
  <si>
    <t>Taras Pluto</t>
  </si>
  <si>
    <t>Elsa Svensson Elevall</t>
  </si>
  <si>
    <t>Quintus</t>
  </si>
  <si>
    <t>Clara Winblad</t>
  </si>
  <si>
    <t>Munsboro Mylie C</t>
  </si>
  <si>
    <t>Saga Sjölund</t>
  </si>
  <si>
    <t>Mr Buck</t>
  </si>
  <si>
    <t>Linn Esbjörnsson</t>
  </si>
  <si>
    <t>Poäng räknas för starter gjorda på tävlingar i 2* och 3* klass arrangerade inom distriktet från LA.</t>
  </si>
  <si>
    <t>Dressyr Häst</t>
  </si>
  <si>
    <t>Wilma Persson</t>
  </si>
  <si>
    <t>Mr Jive</t>
  </si>
  <si>
    <t>Embla Kjellström</t>
  </si>
  <si>
    <t>Why Not LS</t>
  </si>
  <si>
    <t>Fagerrönn</t>
  </si>
  <si>
    <t>Åsbygdens RF</t>
  </si>
  <si>
    <t>Sara Nilsson</t>
  </si>
  <si>
    <t>Frida Nordin</t>
  </si>
  <si>
    <t>Bella</t>
  </si>
  <si>
    <t>Mia Hjelmnér</t>
  </si>
  <si>
    <t>Hiper Hope</t>
  </si>
  <si>
    <t>F Jemtryttarna</t>
  </si>
  <si>
    <t>Dressyr Ponny</t>
  </si>
  <si>
    <t>Irma Gidevall</t>
  </si>
  <si>
    <t>Fernando</t>
  </si>
  <si>
    <t>Ekipage är själva ansvariga för att resultatlistor skickas in för registrering.</t>
  </si>
  <si>
    <t>Totalt</t>
  </si>
  <si>
    <t>Mittsvenska Championat WE 2026</t>
  </si>
  <si>
    <t>Mittsvenska Dressyrchampionat 2026</t>
  </si>
  <si>
    <t>Mittsvenska Championat Sportkörning 2026</t>
  </si>
  <si>
    <t>Fälttävlan Häst</t>
  </si>
  <si>
    <t>Mittsvenska Fälttävlanschampionat 2026</t>
  </si>
  <si>
    <t>Fälttävlan Ponny</t>
  </si>
  <si>
    <t>Poäng räknas för samtliga starter, inom distriktet, i Sverige samt internationella tävlingar</t>
  </si>
  <si>
    <t>Poäng räknas för samtliga starter, inom distriktet, i Sverige samt internationella tävlingar.</t>
  </si>
  <si>
    <t>Poäng räknas för samtliga starter på 1* till och med 4* tävlingar inom Sverige</t>
  </si>
  <si>
    <t>Poäng räknas för starter gjorda på tävlingar i 2*och 3* klass arrangerade inom distriktet från LA.</t>
  </si>
  <si>
    <t>Härnösands RK 14 feb</t>
  </si>
  <si>
    <t>Thindra Silfversten</t>
  </si>
  <si>
    <t>Maida Hill YT</t>
  </si>
  <si>
    <t>Höga Kusten SF</t>
  </si>
  <si>
    <t>Malva Persson</t>
  </si>
  <si>
    <t>Colour Free</t>
  </si>
  <si>
    <t>Quiero Amarte</t>
  </si>
  <si>
    <t>Jill Spencer</t>
  </si>
  <si>
    <t>Messilon</t>
  </si>
  <si>
    <t>Sundsvalls RK 14 mars</t>
  </si>
  <si>
    <t>Catch my Heart</t>
  </si>
  <si>
    <t>Sophie Ajax</t>
  </si>
  <si>
    <t>My Way</t>
  </si>
  <si>
    <t>Alva Sundin</t>
  </si>
  <si>
    <t>Max Cocoa Delight</t>
  </si>
  <si>
    <t>Sundsvalls RK 14-15 mars</t>
  </si>
  <si>
    <t>Härnösands RK 28-29 mars</t>
  </si>
  <si>
    <t>Josefine Löfström</t>
  </si>
  <si>
    <t>Älva SK</t>
  </si>
  <si>
    <t>Kajsa Andersson</t>
  </si>
  <si>
    <t>Bollerup Borneo</t>
  </si>
  <si>
    <t>Ella Palmqvist</t>
  </si>
  <si>
    <t>Convertir</t>
  </si>
  <si>
    <t>Timrå HSF 25-26 april</t>
  </si>
  <si>
    <t>Rebecca Östling</t>
  </si>
  <si>
    <t>Equestrian Sportsclub HSF</t>
  </si>
  <si>
    <t>Out of Daim</t>
  </si>
  <si>
    <t>Tilde Löfvander</t>
  </si>
  <si>
    <t>Dogran WiRo Z</t>
  </si>
  <si>
    <t>Halaven</t>
  </si>
  <si>
    <t>Härnösands RK 1-3 maj</t>
  </si>
  <si>
    <t>Casalavda PS</t>
  </si>
  <si>
    <t>Clifford</t>
  </si>
  <si>
    <t>Kappucino des Beaux</t>
  </si>
  <si>
    <t>Alexandra Esbjörnsdotter</t>
  </si>
  <si>
    <t>Alicia Gustafsson</t>
  </si>
  <si>
    <t>Thorsagårdens Byron</t>
  </si>
  <si>
    <t>Gunilla Nylander</t>
  </si>
  <si>
    <t>Quantico</t>
  </si>
  <si>
    <t>High Coast Shanahan</t>
  </si>
  <si>
    <t>Kornet V</t>
  </si>
  <si>
    <t>Aina Knollenburg</t>
  </si>
  <si>
    <t>Come Closer</t>
  </si>
  <si>
    <t>Östersund-Frösö RK 6 juni</t>
  </si>
  <si>
    <t>Josefina Wersén</t>
  </si>
  <si>
    <t>Jarant LV</t>
  </si>
  <si>
    <t>Härnösands RK 15 feb</t>
  </si>
  <si>
    <t>Alva Thybeck</t>
  </si>
  <si>
    <t>Killola Kate</t>
  </si>
  <si>
    <t>Wilma Eriksson</t>
  </si>
  <si>
    <t>Munsboro Harmonica</t>
  </si>
  <si>
    <t>Sundsvalls RK 11-12 april</t>
  </si>
  <si>
    <t>DJ Ville D éste</t>
  </si>
  <si>
    <t>D´One</t>
  </si>
  <si>
    <t>Ester Gulliksson</t>
  </si>
  <si>
    <t>Dashing Marvin</t>
  </si>
  <si>
    <t>Cuffstown Bright Light</t>
  </si>
  <si>
    <t>Kramfors RK 25 april</t>
  </si>
  <si>
    <t>Ånge RK 9 maj</t>
  </si>
  <si>
    <t>Farmhill Molly</t>
  </si>
  <si>
    <t>Östersund-Frösö 6-7 juni</t>
  </si>
  <si>
    <t>Cleo Björk</t>
  </si>
  <si>
    <t>O´B Bouncer</t>
  </si>
  <si>
    <t>Lily Österholm</t>
  </si>
  <si>
    <t>Reary Mick</t>
  </si>
  <si>
    <t>Vera Höög</t>
  </si>
  <si>
    <t>Jilzz Emelwerth</t>
  </si>
  <si>
    <t>Emmy Vikström</t>
  </si>
  <si>
    <t>Munsboro Candy Blue</t>
  </si>
  <si>
    <t>Maria Gradin</t>
  </si>
  <si>
    <t>Olivia</t>
  </si>
  <si>
    <t>Kramfors RK 7 mars</t>
  </si>
  <si>
    <t>For Elise HCH</t>
  </si>
  <si>
    <t>Timrå HSF 21-22 mars</t>
  </si>
  <si>
    <t>Lillemor Forsberg</t>
  </si>
  <si>
    <t>Denver J</t>
  </si>
  <si>
    <t>Sundsvalls RK 25-26 april</t>
  </si>
  <si>
    <t>Frida Söderström</t>
  </si>
  <si>
    <t>Fabriori</t>
  </si>
  <si>
    <t>Anna Wikström</t>
  </si>
  <si>
    <t>Aragorn</t>
  </si>
  <si>
    <t>Nathalii Ågren</t>
  </si>
  <si>
    <t>Lord of the Dance</t>
  </si>
  <si>
    <t>Matfors RF 6-7 juni</t>
  </si>
  <si>
    <t xml:space="preserve">Ina Lindström Skandevall </t>
  </si>
  <si>
    <t>Maria Nilsson</t>
  </si>
  <si>
    <t>Corazon Cloe</t>
  </si>
  <si>
    <t>Iris Grafström</t>
  </si>
  <si>
    <t>Toftegaards Camaro</t>
  </si>
  <si>
    <t>Njurunda RF 28 mars</t>
  </si>
  <si>
    <t>Non Stop</t>
  </si>
  <si>
    <t>Ånge RK 17 maj</t>
  </si>
  <si>
    <t>Åsbygdens RF 23 maj</t>
  </si>
  <si>
    <t>Östersund-Frösö RK 24 maj</t>
  </si>
  <si>
    <t>Örnsköldsviksortens RK 3-5 juli</t>
  </si>
  <si>
    <t>Margareta Eriksson-Bech</t>
  </si>
  <si>
    <t>One More Chance</t>
  </si>
  <si>
    <t>New Enzo</t>
  </si>
  <si>
    <t>Christelle Hallström</t>
  </si>
  <si>
    <t>Corido J</t>
  </si>
  <si>
    <t>Jenniefer Bylin</t>
  </si>
  <si>
    <t>Captain Colombo</t>
  </si>
  <si>
    <t>Maja Wiselquist</t>
  </si>
  <si>
    <t>Django Z</t>
  </si>
  <si>
    <t>MittsvenskaHoppchampionat 2026                                     Poäng räknas för starter gjorda på tävlingar i 2*och 3* klass arrangerade inom distriktet från LB.</t>
  </si>
  <si>
    <t>Kat D</t>
  </si>
  <si>
    <t>Näsets RS 13-15 juli</t>
  </si>
  <si>
    <t>Nellie Sjöholm</t>
  </si>
  <si>
    <t>Mageias Thea Artemis</t>
  </si>
  <si>
    <t>Tuwa Lindvall</t>
  </si>
  <si>
    <t>Bogberry Jonny</t>
  </si>
  <si>
    <t>Näsets RS 17-19 juli</t>
  </si>
  <si>
    <t>Hillevi Åman</t>
  </si>
  <si>
    <t>Barley</t>
  </si>
  <si>
    <t xml:space="preserve">Mittsvenska Hoppchampionat 2026 Hoppning Häst                  Poäng räknas för starter gjorda på tävlingar i 2* och 3* klass arrangerade inom distriktet från 110 cm                                   Poäng ges enligt SvRF’s tabell för Championat för aktuellt år. </t>
  </si>
  <si>
    <t>Emmy Svanstedt</t>
  </si>
  <si>
    <t>Diniz</t>
  </si>
  <si>
    <t>Rebecca Sjögren</t>
  </si>
  <si>
    <t>Okimaro TH</t>
  </si>
  <si>
    <t>Maria Wiik</t>
  </si>
  <si>
    <t>Viper Mobäckens</t>
  </si>
  <si>
    <t>Malva Pettersson</t>
  </si>
  <si>
    <t>Malibu Vd Felixhoeve</t>
  </si>
  <si>
    <t>Diamond Fire</t>
  </si>
  <si>
    <t>HH King Lotus</t>
  </si>
  <si>
    <t>Matilda Winblad</t>
  </si>
  <si>
    <t>Wild at Heart</t>
  </si>
  <si>
    <t>Timrå HSF 30-31/5</t>
  </si>
  <si>
    <t>Hofors 13-14/7</t>
  </si>
  <si>
    <t>Leksands RK 4-5/7</t>
  </si>
  <si>
    <t>Susanne Fälldin</t>
  </si>
  <si>
    <t>Invincible TG</t>
  </si>
  <si>
    <t>Åby Gårds 19/7</t>
  </si>
  <si>
    <t>My Jeppsson Lindqvist</t>
  </si>
  <si>
    <t>Zancado</t>
  </si>
  <si>
    <t>Indio</t>
  </si>
  <si>
    <t>Alva Johansson</t>
  </si>
  <si>
    <t>Espectaculo</t>
  </si>
  <si>
    <t>Alsenbygdens KoRK</t>
  </si>
  <si>
    <t>Alsenbeygden 2/5</t>
  </si>
  <si>
    <t>Matfors RF 23-24/5</t>
  </si>
  <si>
    <t>Härnösands RK 14/6</t>
  </si>
  <si>
    <t>Sunne RF 26-28/6</t>
  </si>
  <si>
    <t>Matfors RF 1/3</t>
  </si>
  <si>
    <t>Alsenbygden 2/5</t>
  </si>
  <si>
    <t>Sunne 26/6</t>
  </si>
  <si>
    <t>Kågedalens RF 6/6</t>
  </si>
  <si>
    <t>Linda Klintesten</t>
  </si>
  <si>
    <t>Villvattnet KS 4/7</t>
  </si>
  <si>
    <t>Stolplyckans Rolex</t>
  </si>
  <si>
    <t>Fagersta RK 1-2/8</t>
  </si>
  <si>
    <t>Astrid Pettersson</t>
  </si>
  <si>
    <t>Janton Royal Britania</t>
  </si>
  <si>
    <t>Ånge RK</t>
  </si>
  <si>
    <t>Njurunda RF 1-2/8</t>
  </si>
  <si>
    <t>Nike Popovac</t>
  </si>
  <si>
    <t>Edith di Gazolina</t>
  </si>
  <si>
    <t>Marie Thelberg</t>
  </si>
  <si>
    <t>Lygtegårdens Carmen</t>
  </si>
  <si>
    <t>Härnösands RK 7-9/8</t>
  </si>
  <si>
    <t>Linnea Söderholm</t>
  </si>
  <si>
    <t>Euforia</t>
  </si>
  <si>
    <t>CC Compass</t>
  </si>
  <si>
    <t>Norah Strinnholm</t>
  </si>
  <si>
    <t>Asinara</t>
  </si>
  <si>
    <t>Carezzo</t>
  </si>
  <si>
    <t>Sarita Månsson</t>
  </si>
  <si>
    <t>E.D.S Surprise</t>
  </si>
  <si>
    <t>Timrå HSF 8-9/8</t>
  </si>
  <si>
    <t>Elsa Eriksson</t>
  </si>
  <si>
    <t>Munsboro Annie Mai</t>
  </si>
  <si>
    <t>Isabel Huethorst</t>
  </si>
  <si>
    <t>Munsboro Bouncy</t>
  </si>
  <si>
    <t>Helena Svanberg</t>
  </si>
  <si>
    <t>Johannesbergs Allegro</t>
  </si>
  <si>
    <t>Strömsunds RK</t>
  </si>
  <si>
    <t>RK Östjämten 16 aug</t>
  </si>
  <si>
    <t>Linda Lindström</t>
  </si>
  <si>
    <t>Hope</t>
  </si>
  <si>
    <t>Johanna Berglund</t>
  </si>
  <si>
    <t>By Mercy</t>
  </si>
  <si>
    <t>Anna Lagergren</t>
  </si>
  <si>
    <t>Farenheit</t>
  </si>
  <si>
    <t>Östersund-Frösö RK 22-23 aug</t>
  </si>
  <si>
    <t>Ida Strömberg</t>
  </si>
  <si>
    <t>Zalina</t>
  </si>
  <si>
    <t>Linda Lindberg</t>
  </si>
  <si>
    <t>Leone Constantino Bay</t>
  </si>
  <si>
    <t>Camilla Rikardsson</t>
  </si>
  <si>
    <t>Chacco Red</t>
  </si>
  <si>
    <t>Olivia Johansson</t>
  </si>
  <si>
    <t>Don Michello</t>
  </si>
  <si>
    <t>Wilda Widmark</t>
  </si>
  <si>
    <t>Royal Hill</t>
  </si>
  <si>
    <t>Kilafors 9 aug</t>
  </si>
  <si>
    <t>Harmångers RK 23 aug</t>
  </si>
  <si>
    <t>Näske RS 1-2 aug</t>
  </si>
  <si>
    <t>Höga Kusten SRF 12-13/9</t>
  </si>
  <si>
    <t>Alicia Thorén</t>
  </si>
  <si>
    <t>Etosha IV</t>
  </si>
  <si>
    <t>Nelly Lindgren</t>
  </si>
  <si>
    <t>Popcorn</t>
  </si>
  <si>
    <t>Westgate Real Deal</t>
  </si>
  <si>
    <t>Singapore Sling SSL</t>
  </si>
  <si>
    <t>Alicia Nordström</t>
  </si>
  <si>
    <t>Camber Dan</t>
  </si>
  <si>
    <t>Lillemor Andersson</t>
  </si>
  <si>
    <t>Ginger Rogers II</t>
  </si>
  <si>
    <t>Kramfors RK 12/9</t>
  </si>
  <si>
    <t>Pernilla Fahlman Karlsson</t>
  </si>
  <si>
    <t>Cinderella</t>
  </si>
  <si>
    <t>Malin Rimmö</t>
  </si>
  <si>
    <t>Lyckes Felizity</t>
  </si>
  <si>
    <t>Linda Olsson</t>
  </si>
  <si>
    <t>Zappa 16</t>
  </si>
  <si>
    <t>Höga Kusten SRF</t>
  </si>
  <si>
    <t>Delsbo RoKK 13/9</t>
  </si>
  <si>
    <t>Matfors RF 29/8</t>
  </si>
  <si>
    <t>Timrå HSF 5-6/9</t>
  </si>
  <si>
    <t>Sandra Damgren</t>
  </si>
  <si>
    <t>Compact</t>
  </si>
  <si>
    <t>Timrå HSF 29-30/8</t>
  </si>
  <si>
    <t>Örnsköldsviksortens RK 19-20/9</t>
  </si>
  <si>
    <t>Irma Törnqvist</t>
  </si>
  <si>
    <t>Taurmore Lexie</t>
  </si>
  <si>
    <t>Åre RK 19-20/9</t>
  </si>
  <si>
    <t>Catrin Göransson</t>
  </si>
  <si>
    <t>Solbergs Jamaica</t>
  </si>
  <si>
    <t>Njurunda RF 27 sept</t>
  </si>
  <si>
    <t>Östersund-Frösö RK 26-27 sept</t>
  </si>
  <si>
    <t>Unique One</t>
  </si>
  <si>
    <t>Lovisa Månthén Källgren</t>
  </si>
  <si>
    <t>Munsboro Buzzard</t>
  </si>
  <si>
    <t>Bräcke Ridklubb</t>
  </si>
  <si>
    <t>Julia Söderström</t>
  </si>
  <si>
    <t>Goltix</t>
  </si>
  <si>
    <t>Näske Ryttarsällskap</t>
  </si>
  <si>
    <t>Sundsvalls RK 3-4/10</t>
  </si>
  <si>
    <t>Sandra Westin</t>
  </si>
  <si>
    <t>Kamira</t>
  </si>
  <si>
    <t>Storvik Ovansjö 19/9</t>
  </si>
  <si>
    <t>Härnösands RK 9-11/10</t>
  </si>
  <si>
    <t>Härnösands Rk 9-11/10</t>
  </si>
  <si>
    <t>Amanda Eriksson</t>
  </si>
  <si>
    <t>Coolfin Precious Prince</t>
  </si>
  <si>
    <t>Goshan Patrick</t>
  </si>
  <si>
    <t>Lacapardie</t>
  </si>
  <si>
    <t>Sundsvalls RK 17-18/10</t>
  </si>
  <si>
    <t>Engla Boström</t>
  </si>
  <si>
    <t>Will.i.am</t>
  </si>
  <si>
    <t>Ånge Ridklubb</t>
  </si>
  <si>
    <t>Purple Rain</t>
  </si>
  <si>
    <t>Mira Hulinder Sandelin</t>
  </si>
  <si>
    <t>AC Glow</t>
  </si>
  <si>
    <t>Härnösands RK 18/10</t>
  </si>
  <si>
    <t>Alva Augusén</t>
  </si>
  <si>
    <t>Tommi</t>
  </si>
  <si>
    <t>Elsa Augusén</t>
  </si>
  <si>
    <t>Munsboro Logan</t>
  </si>
  <si>
    <t>Timrå 30/5</t>
  </si>
  <si>
    <t>Hofors 13/6</t>
  </si>
  <si>
    <t>Leksand 4/7</t>
  </si>
  <si>
    <t>Näske 1/8</t>
  </si>
  <si>
    <t>Timrå 29/8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</si>
</sst>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10"/>
      <color rgb="FF212529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242424"/>
      <name val="Arial"/>
      <family val="2"/>
    </font>
    <font>
      <b/>
      <sz val="10"/>
      <color theme="1"/>
      <name val="Verdana"/>
      <family val="2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1" fillId="0" borderId="0" xfId="1"/>
    <xf numFmtId="0" fontId="7" fillId="0" borderId="0" xfId="1" applyFont="1"/>
    <xf numFmtId="0" fontId="3" fillId="3" borderId="0" xfId="1" applyFont="1" applyFill="1"/>
    <xf numFmtId="0" fontId="1" fillId="0" borderId="1" xfId="1" applyBorder="1"/>
    <xf numFmtId="0" fontId="15" fillId="3" borderId="0" xfId="1" applyFont="1" applyFill="1"/>
    <xf numFmtId="0" fontId="3" fillId="2" borderId="0" xfId="1" applyFont="1" applyFill="1"/>
    <xf numFmtId="16" fontId="15" fillId="2" borderId="0" xfId="1" applyNumberFormat="1" applyFont="1" applyFill="1" applyAlignment="1">
      <alignment horizontal="right" textRotation="90"/>
    </xf>
    <xf numFmtId="0" fontId="3" fillId="0" borderId="1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5" fillId="0" borderId="1" xfId="1" applyFont="1" applyBorder="1"/>
    <xf numFmtId="0" fontId="3" fillId="2" borderId="0" xfId="1" applyFont="1" applyFill="1" applyAlignment="1">
      <alignment horizontal="center"/>
    </xf>
    <xf numFmtId="0" fontId="1" fillId="4" borderId="1" xfId="1" applyFill="1" applyBorder="1"/>
    <xf numFmtId="0" fontId="15" fillId="4" borderId="1" xfId="1" applyFont="1" applyFill="1" applyBorder="1"/>
    <xf numFmtId="0" fontId="13" fillId="0" borderId="3" xfId="1" applyFont="1" applyBorder="1" applyAlignment="1">
      <alignment horizontal="center"/>
    </xf>
    <xf numFmtId="0" fontId="3" fillId="5" borderId="0" xfId="1" applyFont="1" applyFill="1"/>
    <xf numFmtId="0" fontId="5" fillId="2" borderId="0" xfId="1" applyFont="1" applyFill="1"/>
    <xf numFmtId="16" fontId="6" fillId="2" borderId="0" xfId="1" applyNumberFormat="1" applyFont="1" applyFill="1" applyAlignment="1">
      <alignment horizontal="right" textRotation="90"/>
    </xf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5" fillId="3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15" fillId="0" borderId="0" xfId="1" applyFont="1"/>
    <xf numFmtId="0" fontId="15" fillId="0" borderId="1" xfId="1" applyFont="1" applyBorder="1" applyAlignment="1">
      <alignment vertical="center" wrapText="1"/>
    </xf>
    <xf numFmtId="0" fontId="5" fillId="0" borderId="0" xfId="1" applyFont="1" applyAlignment="1">
      <alignment horizontal="center"/>
    </xf>
    <xf numFmtId="0" fontId="15" fillId="0" borderId="0" xfId="1" applyFont="1" applyAlignment="1">
      <alignment vertical="center" wrapText="1"/>
    </xf>
    <xf numFmtId="0" fontId="15" fillId="2" borderId="0" xfId="1" applyFont="1" applyFill="1" applyAlignment="1">
      <alignment textRotation="90"/>
    </xf>
    <xf numFmtId="0" fontId="6" fillId="2" borderId="0" xfId="1" applyFont="1" applyFill="1"/>
    <xf numFmtId="0" fontId="15" fillId="2" borderId="0" xfId="1" applyFont="1" applyFill="1"/>
    <xf numFmtId="0" fontId="13" fillId="4" borderId="1" xfId="1" applyFont="1" applyFill="1" applyBorder="1"/>
    <xf numFmtId="0" fontId="6" fillId="4" borderId="1" xfId="1" applyFont="1" applyFill="1" applyBorder="1"/>
    <xf numFmtId="0" fontId="14" fillId="4" borderId="1" xfId="1" applyFont="1" applyFill="1" applyBorder="1"/>
    <xf numFmtId="0" fontId="16" fillId="0" borderId="1" xfId="1" applyFont="1" applyBorder="1"/>
    <xf numFmtId="0" fontId="26" fillId="0" borderId="1" xfId="1" applyFont="1" applyBorder="1"/>
    <xf numFmtId="0" fontId="26" fillId="4" borderId="1" xfId="1" applyFont="1" applyFill="1" applyBorder="1"/>
    <xf numFmtId="16" fontId="15" fillId="0" borderId="1" xfId="1" applyNumberFormat="1" applyFont="1" applyBorder="1" applyAlignment="1">
      <alignment horizontal="right" textRotation="90"/>
    </xf>
    <xf numFmtId="0" fontId="15" fillId="0" borderId="1" xfId="1" applyFont="1" applyBorder="1" applyAlignment="1">
      <alignment horizontal="right" vertical="center"/>
    </xf>
    <xf numFmtId="0" fontId="15" fillId="0" borderId="1" xfId="1" applyFont="1" applyBorder="1" applyAlignment="1">
      <alignment horizontal="right"/>
    </xf>
    <xf numFmtId="0" fontId="5" fillId="0" borderId="5" xfId="1" applyFont="1" applyBorder="1"/>
    <xf numFmtId="1" fontId="15" fillId="0" borderId="1" xfId="1" applyNumberFormat="1" applyFont="1" applyBorder="1" applyAlignment="1">
      <alignment horizontal="right"/>
    </xf>
    <xf numFmtId="0" fontId="1" fillId="0" borderId="1" xfId="1" applyBorder="1" applyAlignment="1">
      <alignment horizontal="center"/>
    </xf>
    <xf numFmtId="0" fontId="26" fillId="0" borderId="1" xfId="1" applyFont="1" applyBorder="1" applyAlignment="1">
      <alignment horizontal="center"/>
    </xf>
    <xf numFmtId="1" fontId="6" fillId="4" borderId="1" xfId="1" applyNumberFormat="1" applyFont="1" applyFill="1" applyBorder="1"/>
    <xf numFmtId="0" fontId="3" fillId="0" borderId="0" xfId="1" applyFont="1"/>
    <xf numFmtId="0" fontId="8" fillId="3" borderId="0" xfId="1" applyFont="1" applyFill="1"/>
    <xf numFmtId="0" fontId="9" fillId="3" borderId="0" xfId="1" applyFont="1" applyFill="1"/>
    <xf numFmtId="0" fontId="12" fillId="0" borderId="1" xfId="1" applyFont="1" applyBorder="1"/>
    <xf numFmtId="0" fontId="10" fillId="0" borderId="1" xfId="1" applyFont="1" applyBorder="1"/>
    <xf numFmtId="0" fontId="4" fillId="0" borderId="1" xfId="1" applyFont="1" applyBorder="1"/>
    <xf numFmtId="0" fontId="8" fillId="2" borderId="0" xfId="1" applyFont="1" applyFill="1"/>
    <xf numFmtId="0" fontId="8" fillId="2" borderId="0" xfId="1" applyFont="1" applyFill="1" applyAlignment="1">
      <alignment horizontal="center"/>
    </xf>
    <xf numFmtId="0" fontId="11" fillId="4" borderId="1" xfId="1" applyFont="1" applyFill="1" applyBorder="1"/>
    <xf numFmtId="0" fontId="2" fillId="4" borderId="1" xfId="1" applyFont="1" applyFill="1" applyBorder="1"/>
    <xf numFmtId="0" fontId="12" fillId="4" borderId="1" xfId="1" applyFont="1" applyFill="1" applyBorder="1"/>
    <xf numFmtId="0" fontId="4" fillId="4" borderId="1" xfId="1" applyFont="1" applyFill="1" applyBorder="1"/>
    <xf numFmtId="0" fontId="10" fillId="4" borderId="1" xfId="1" applyFont="1" applyFill="1" applyBorder="1"/>
    <xf numFmtId="0" fontId="15" fillId="0" borderId="3" xfId="1" applyFont="1" applyBorder="1"/>
    <xf numFmtId="0" fontId="15" fillId="5" borderId="0" xfId="1" applyFont="1" applyFill="1"/>
    <xf numFmtId="0" fontId="17" fillId="0" borderId="0" xfId="1" applyFont="1"/>
    <xf numFmtId="0" fontId="3" fillId="6" borderId="0" xfId="1" applyFont="1" applyFill="1"/>
    <xf numFmtId="0" fontId="15" fillId="6" borderId="0" xfId="1" applyFont="1" applyFill="1" applyAlignment="1">
      <alignment horizontal="right" textRotation="90"/>
    </xf>
    <xf numFmtId="0" fontId="18" fillId="0" borderId="1" xfId="1" applyFont="1" applyBorder="1" applyAlignment="1">
      <alignment horizontal="center"/>
    </xf>
    <xf numFmtId="0" fontId="17" fillId="0" borderId="1" xfId="1" applyFont="1" applyBorder="1"/>
    <xf numFmtId="0" fontId="17" fillId="7" borderId="1" xfId="1" applyFont="1" applyFill="1" applyBorder="1"/>
    <xf numFmtId="0" fontId="15" fillId="7" borderId="1" xfId="1" applyFont="1" applyFill="1" applyBorder="1"/>
    <xf numFmtId="0" fontId="19" fillId="0" borderId="0" xfId="1" applyFont="1"/>
    <xf numFmtId="0" fontId="18" fillId="0" borderId="1" xfId="1" applyFont="1" applyBorder="1"/>
    <xf numFmtId="0" fontId="17" fillId="0" borderId="6" xfId="1" applyFont="1" applyBorder="1"/>
    <xf numFmtId="0" fontId="18" fillId="0" borderId="6" xfId="1" applyFont="1" applyBorder="1" applyAlignment="1">
      <alignment horizontal="center"/>
    </xf>
    <xf numFmtId="0" fontId="18" fillId="0" borderId="6" xfId="1" applyFont="1" applyBorder="1"/>
    <xf numFmtId="0" fontId="17" fillId="0" borderId="4" xfId="1" applyFont="1" applyBorder="1"/>
    <xf numFmtId="0" fontId="17" fillId="0" borderId="7" xfId="1" applyFont="1" applyBorder="1"/>
    <xf numFmtId="0" fontId="3" fillId="6" borderId="0" xfId="1" applyFont="1" applyFill="1" applyAlignment="1">
      <alignment horizontal="center"/>
    </xf>
    <xf numFmtId="0" fontId="25" fillId="0" borderId="0" xfId="1" applyFont="1"/>
    <xf numFmtId="0" fontId="3" fillId="6" borderId="2" xfId="1" applyFont="1" applyFill="1" applyBorder="1"/>
    <xf numFmtId="0" fontId="20" fillId="0" borderId="1" xfId="1" applyFont="1" applyBorder="1"/>
    <xf numFmtId="0" fontId="6" fillId="0" borderId="1" xfId="1" applyFont="1" applyBorder="1"/>
    <xf numFmtId="0" fontId="8" fillId="5" borderId="0" xfId="1" applyFont="1" applyFill="1" applyAlignment="1">
      <alignment horizontal="left"/>
    </xf>
    <xf numFmtId="0" fontId="21" fillId="6" borderId="2" xfId="1" applyFont="1" applyFill="1" applyBorder="1"/>
    <xf numFmtId="0" fontId="2" fillId="6" borderId="2" xfId="1" applyFont="1" applyFill="1" applyBorder="1" applyAlignment="1">
      <alignment horizontal="right" textRotation="90"/>
    </xf>
    <xf numFmtId="0" fontId="22" fillId="6" borderId="2" xfId="1" applyFont="1" applyFill="1" applyBorder="1"/>
    <xf numFmtId="0" fontId="17" fillId="0" borderId="3" xfId="1" applyFont="1" applyBorder="1"/>
    <xf numFmtId="0" fontId="17" fillId="0" borderId="5" xfId="1" applyFont="1" applyBorder="1"/>
    <xf numFmtId="0" fontId="22" fillId="0" borderId="1" xfId="1" applyFont="1" applyBorder="1" applyAlignment="1">
      <alignment horizontal="center"/>
    </xf>
    <xf numFmtId="0" fontId="23" fillId="0" borderId="1" xfId="1" applyFont="1" applyBorder="1"/>
    <xf numFmtId="0" fontId="23" fillId="0" borderId="3" xfId="1" applyFont="1" applyBorder="1"/>
    <xf numFmtId="0" fontId="22" fillId="0" borderId="1" xfId="1" applyFont="1" applyBorder="1"/>
    <xf numFmtId="0" fontId="22" fillId="0" borderId="6" xfId="1" applyFont="1" applyBorder="1" applyAlignment="1">
      <alignment horizontal="center"/>
    </xf>
    <xf numFmtId="0" fontId="24" fillId="0" borderId="1" xfId="1" applyFont="1" applyBorder="1"/>
    <xf numFmtId="0" fontId="22" fillId="0" borderId="5" xfId="1" applyFont="1" applyBorder="1" applyAlignment="1">
      <alignment horizontal="center"/>
    </xf>
    <xf numFmtId="0" fontId="17" fillId="0" borderId="8" xfId="1" applyFont="1" applyBorder="1"/>
    <xf numFmtId="0" fontId="18" fillId="0" borderId="5" xfId="1" applyFont="1" applyBorder="1"/>
    <xf numFmtId="0" fontId="23" fillId="0" borderId="1" xfId="1" applyFont="1" applyBorder="1" applyAlignment="1">
      <alignment horizontal="center"/>
    </xf>
    <xf numFmtId="0" fontId="23" fillId="0" borderId="6" xfId="1" applyFont="1" applyBorder="1" applyAlignment="1">
      <alignment horizontal="center"/>
    </xf>
    <xf numFmtId="0" fontId="15" fillId="0" borderId="5" xfId="1" applyFont="1" applyBorder="1"/>
    <xf numFmtId="1" fontId="1" fillId="0" borderId="1" xfId="1" applyNumberFormat="1" applyBorder="1"/>
    <xf numFmtId="0" fontId="1" fillId="0" borderId="3" xfId="1" applyBorder="1"/>
    <xf numFmtId="49" fontId="6" fillId="2" borderId="0" xfId="1" applyNumberFormat="1" applyFont="1" applyFill="1" applyAlignment="1">
      <alignment horizontal="right" textRotation="90"/>
    </xf>
    <xf numFmtId="49" fontId="1" fillId="4" borderId="1" xfId="1" applyNumberFormat="1" applyFill="1" applyBorder="1"/>
    <xf numFmtId="49" fontId="15" fillId="4" borderId="1" xfId="1" applyNumberFormat="1" applyFont="1" applyFill="1" applyBorder="1"/>
    <xf numFmtId="49" fontId="15" fillId="0" borderId="1" xfId="1" applyNumberFormat="1" applyFont="1" applyBorder="1" applyAlignment="1">
      <alignment horizontal="right" textRotation="90"/>
    </xf>
    <xf numFmtId="49" fontId="1" fillId="0" borderId="1" xfId="1" applyNumberFormat="1" applyBorder="1"/>
    <xf numFmtId="49" fontId="1" fillId="0" borderId="0" xfId="1" applyNumberFormat="1"/>
    <xf numFmtId="49" fontId="15" fillId="0" borderId="0" xfId="1" applyNumberFormat="1" applyFont="1"/>
    <xf numFmtId="49" fontId="5" fillId="2" borderId="0" xfId="1" applyNumberFormat="1" applyFont="1" applyFill="1"/>
    <xf numFmtId="49" fontId="0" fillId="0" borderId="0" xfId="0" applyNumberFormat="1"/>
    <xf numFmtId="49" fontId="15" fillId="4" borderId="1" xfId="1" applyNumberFormat="1" applyFont="1" applyFill="1" applyBorder="1" applyAlignment="1">
      <alignment horizontal="right"/>
    </xf>
    <xf numFmtId="1" fontId="1" fillId="4" borderId="1" xfId="1" applyNumberFormat="1" applyFill="1" applyBorder="1"/>
    <xf numFmtId="1" fontId="15" fillId="4" borderId="1" xfId="1" applyNumberFormat="1" applyFont="1" applyFill="1" applyBorder="1"/>
    <xf numFmtId="1" fontId="15" fillId="0" borderId="1" xfId="1" applyNumberFormat="1" applyFont="1" applyBorder="1" applyAlignment="1">
      <alignment horizontal="right" textRotation="90"/>
    </xf>
    <xf numFmtId="49" fontId="0" fillId="0" borderId="1" xfId="0" applyNumberFormat="1" applyBorder="1"/>
    <xf numFmtId="0" fontId="0" fillId="0" borderId="1" xfId="0" applyBorder="1"/>
    <xf numFmtId="0" fontId="5" fillId="2" borderId="0" xfId="1" applyFont="1" applyFill="1" applyAlignment="1">
      <alignment vertical="top" wrapText="1"/>
    </xf>
    <xf numFmtId="0" fontId="5" fillId="0" borderId="0" xfId="1" applyFont="1" applyAlignment="1">
      <alignment horizontal="left"/>
    </xf>
    <xf numFmtId="0" fontId="3" fillId="6" borderId="0" xfId="1" applyFont="1" applyFill="1" applyAlignment="1">
      <alignment horizontal="right" textRotation="90"/>
    </xf>
    <xf numFmtId="0" fontId="15" fillId="6" borderId="0" xfId="1" applyFont="1" applyFill="1" applyAlignment="1">
      <alignment textRotation="90"/>
    </xf>
    <xf numFmtId="1" fontId="6" fillId="2" borderId="0" xfId="1" applyNumberFormat="1" applyFont="1" applyFill="1" applyAlignment="1">
      <alignment horizontal="right" textRotation="90"/>
    </xf>
    <xf numFmtId="1" fontId="5" fillId="2" borderId="0" xfId="1" applyNumberFormat="1" applyFont="1" applyFill="1" applyAlignment="1">
      <alignment vertical="top" wrapText="1"/>
    </xf>
    <xf numFmtId="1" fontId="1" fillId="0" borderId="0" xfId="1" applyNumberFormat="1"/>
    <xf numFmtId="1" fontId="15" fillId="0" borderId="0" xfId="1" applyNumberFormat="1" applyFont="1"/>
    <xf numFmtId="1" fontId="5" fillId="2" borderId="0" xfId="1" applyNumberFormat="1" applyFont="1" applyFill="1"/>
    <xf numFmtId="1" fontId="0" fillId="0" borderId="0" xfId="0" applyNumberFormat="1"/>
    <xf numFmtId="0" fontId="15" fillId="0" borderId="0" xfId="1" applyFont="1" applyAlignment="1">
      <alignment wrapText="1"/>
    </xf>
    <xf numFmtId="49" fontId="15" fillId="4" borderId="0" xfId="1" applyNumberFormat="1" applyFont="1" applyFill="1"/>
    <xf numFmtId="0" fontId="3" fillId="2" borderId="0" xfId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5" fillId="2" borderId="0" xfId="1" applyFont="1" applyFill="1" applyAlignment="1">
      <alignment vertical="top" wrapText="1"/>
    </xf>
    <xf numFmtId="0" fontId="27" fillId="0" borderId="0" xfId="0" applyFont="1" applyAlignment="1">
      <alignment vertical="top" wrapText="1"/>
    </xf>
    <xf numFmtId="0" fontId="3" fillId="5" borderId="0" xfId="1" applyFont="1" applyFill="1"/>
    <xf numFmtId="0" fontId="15" fillId="5" borderId="0" xfId="1" applyFont="1" applyFill="1"/>
    <xf numFmtId="0" fontId="17" fillId="0" borderId="4" xfId="1" applyFont="1" applyBorder="1"/>
    <xf numFmtId="0" fontId="0" fillId="0" borderId="0" xfId="0"/>
    <xf numFmtId="0" fontId="17" fillId="0" borderId="0" xfId="1" applyFont="1"/>
    <xf numFmtId="0" fontId="3" fillId="6" borderId="0" xfId="1" applyFont="1" applyFill="1"/>
    <xf numFmtId="0" fontId="3" fillId="6" borderId="2" xfId="1" applyFont="1" applyFill="1" applyBorder="1"/>
    <xf numFmtId="0" fontId="3" fillId="5" borderId="0" xfId="1" applyFont="1" applyFill="1" applyAlignment="1">
      <alignment horizontal="left"/>
    </xf>
    <xf numFmtId="0" fontId="1" fillId="0" borderId="0" xfId="1"/>
  </cellXfs>
  <cellStyles count="2">
    <cellStyle name="Normal" xfId="0" builtinId="0"/>
    <cellStyle name="Normal 2" xfId="1" xr:uid="{EC29914F-5F4F-4E81-B423-712E1C07BC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1532-BADA-47DD-B09F-62F825311FDF}">
  <dimension ref="A3:W87"/>
  <sheetViews>
    <sheetView topLeftCell="A6" workbookViewId="0">
      <pane ySplit="1" topLeftCell="A7" activePane="bottomLeft" state="frozen"/>
      <selection activeCell="A6" sqref="A6"/>
      <selection pane="bottomLeft" activeCell="B7" sqref="B7:W78"/>
    </sheetView>
  </sheetViews>
  <sheetFormatPr defaultRowHeight="14.4" x14ac:dyDescent="0.3"/>
  <cols>
    <col min="2" max="2" width="22" customWidth="1"/>
    <col min="3" max="3" width="23.5546875" bestFit="1" customWidth="1"/>
    <col min="4" max="4" width="13.77734375" bestFit="1" customWidth="1"/>
    <col min="5" max="23" width="6.109375" customWidth="1"/>
  </cols>
  <sheetData>
    <row r="3" spans="1:23" x14ac:dyDescent="0.3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3">
      <c r="A4" s="6"/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6"/>
    </row>
    <row r="5" spans="1:23" x14ac:dyDescent="0.3">
      <c r="A5" s="6" t="s">
        <v>1</v>
      </c>
      <c r="B5" s="6" t="s">
        <v>2</v>
      </c>
      <c r="C5" s="6" t="s">
        <v>3</v>
      </c>
      <c r="D5" s="6" t="s">
        <v>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11" t="s">
        <v>5</v>
      </c>
    </row>
    <row r="6" spans="1:23" ht="142.19999999999999" x14ac:dyDescent="0.3">
      <c r="A6" s="6"/>
      <c r="B6" s="124" t="s">
        <v>248</v>
      </c>
      <c r="C6" s="125"/>
      <c r="D6" s="125"/>
      <c r="E6" s="7" t="s">
        <v>134</v>
      </c>
      <c r="F6" s="7" t="s">
        <v>143</v>
      </c>
      <c r="G6" s="7" t="s">
        <v>150</v>
      </c>
      <c r="H6" s="7" t="s">
        <v>157</v>
      </c>
      <c r="I6" s="7" t="s">
        <v>164</v>
      </c>
      <c r="J6" s="7" t="s">
        <v>177</v>
      </c>
      <c r="K6" s="7" t="s">
        <v>228</v>
      </c>
      <c r="L6" s="7" t="s">
        <v>245</v>
      </c>
      <c r="M6" s="7" t="s">
        <v>293</v>
      </c>
      <c r="N6" s="7" t="s">
        <v>331</v>
      </c>
      <c r="O6" s="7" t="s">
        <v>375</v>
      </c>
      <c r="P6" s="7" t="s">
        <v>381</v>
      </c>
      <c r="Q6" s="7"/>
      <c r="R6" s="7"/>
      <c r="S6" s="7"/>
      <c r="T6" s="7"/>
      <c r="U6" s="7"/>
      <c r="V6" s="7"/>
      <c r="W6" s="11"/>
    </row>
    <row r="7" spans="1:23" x14ac:dyDescent="0.3">
      <c r="A7" s="9">
        <v>1</v>
      </c>
      <c r="B7" s="4" t="s">
        <v>138</v>
      </c>
      <c r="C7" s="4" t="s">
        <v>139</v>
      </c>
      <c r="D7" s="4" t="s">
        <v>21</v>
      </c>
      <c r="E7" s="4">
        <v>6</v>
      </c>
      <c r="F7" s="4"/>
      <c r="G7" s="4">
        <v>12</v>
      </c>
      <c r="H7" s="12"/>
      <c r="I7" s="12">
        <v>18</v>
      </c>
      <c r="J7" s="12"/>
      <c r="K7" s="12"/>
      <c r="L7" s="12"/>
      <c r="M7" s="12">
        <f>SUM(30+18)</f>
        <v>48</v>
      </c>
      <c r="N7" s="12"/>
      <c r="O7" s="12"/>
      <c r="P7" s="12"/>
      <c r="Q7" s="12"/>
      <c r="R7" s="12"/>
      <c r="S7" s="4"/>
      <c r="T7" s="4"/>
      <c r="U7" s="4"/>
      <c r="V7" s="4"/>
      <c r="W7" s="9">
        <f>SUM(E7:V7)</f>
        <v>84</v>
      </c>
    </row>
    <row r="8" spans="1:23" x14ac:dyDescent="0.3">
      <c r="A8" s="9">
        <v>2</v>
      </c>
      <c r="B8" s="10" t="s">
        <v>151</v>
      </c>
      <c r="C8" s="4" t="s">
        <v>14</v>
      </c>
      <c r="D8" s="4" t="s">
        <v>152</v>
      </c>
      <c r="E8" s="4"/>
      <c r="F8" s="4"/>
      <c r="G8" s="4">
        <f>(6+6)</f>
        <v>12</v>
      </c>
      <c r="H8" s="12">
        <v>7</v>
      </c>
      <c r="I8" s="12">
        <v>6</v>
      </c>
      <c r="J8" s="12"/>
      <c r="K8" s="12">
        <f>SUM(4+4)</f>
        <v>8</v>
      </c>
      <c r="L8" s="12">
        <f>SUM(6+6)</f>
        <v>12</v>
      </c>
      <c r="M8" s="12">
        <f>SUM(6)</f>
        <v>6</v>
      </c>
      <c r="N8" s="12">
        <f>(6+4)</f>
        <v>10</v>
      </c>
      <c r="O8" s="12">
        <f>(6+6)</f>
        <v>12</v>
      </c>
      <c r="P8" s="12">
        <v>6</v>
      </c>
      <c r="Q8" s="12"/>
      <c r="R8" s="12"/>
      <c r="S8" s="4"/>
      <c r="T8" s="4"/>
      <c r="U8" s="4"/>
      <c r="V8" s="4"/>
      <c r="W8" s="9">
        <f>SUM(E8:V8)</f>
        <v>79</v>
      </c>
    </row>
    <row r="9" spans="1:23" x14ac:dyDescent="0.3">
      <c r="A9" s="8">
        <v>3</v>
      </c>
      <c r="B9" s="4" t="s">
        <v>141</v>
      </c>
      <c r="C9" s="4" t="s">
        <v>165</v>
      </c>
      <c r="D9" s="4" t="s">
        <v>137</v>
      </c>
      <c r="E9" s="4"/>
      <c r="F9" s="4"/>
      <c r="G9" s="4"/>
      <c r="H9" s="12"/>
      <c r="I9" s="12">
        <v>8</v>
      </c>
      <c r="J9" s="12"/>
      <c r="K9" s="12"/>
      <c r="L9" s="12"/>
      <c r="M9" s="12"/>
      <c r="N9" s="12">
        <f>(25+30)</f>
        <v>55</v>
      </c>
      <c r="O9" s="12"/>
      <c r="P9" s="12"/>
      <c r="Q9" s="12"/>
      <c r="R9" s="12"/>
      <c r="S9" s="4"/>
      <c r="T9" s="4"/>
      <c r="U9" s="4"/>
      <c r="V9" s="4"/>
      <c r="W9" s="9">
        <f>SUM(E9:V9)</f>
        <v>63</v>
      </c>
    </row>
    <row r="10" spans="1:23" x14ac:dyDescent="0.3">
      <c r="A10" s="9">
        <v>4</v>
      </c>
      <c r="B10" s="4" t="s">
        <v>6</v>
      </c>
      <c r="C10" s="4" t="s">
        <v>7</v>
      </c>
      <c r="D10" s="4" t="s">
        <v>8</v>
      </c>
      <c r="E10" s="4"/>
      <c r="F10" s="4"/>
      <c r="G10" s="4"/>
      <c r="H10" s="12"/>
      <c r="I10" s="12">
        <v>18</v>
      </c>
      <c r="J10" s="12"/>
      <c r="K10" s="12">
        <v>12</v>
      </c>
      <c r="L10" s="12">
        <v>4</v>
      </c>
      <c r="M10" s="12">
        <f>SUM(6+12)</f>
        <v>18</v>
      </c>
      <c r="N10" s="12"/>
      <c r="O10" s="12"/>
      <c r="P10" s="12"/>
      <c r="Q10" s="12"/>
      <c r="R10" s="12"/>
      <c r="S10" s="4"/>
      <c r="T10" s="4"/>
      <c r="U10" s="4"/>
      <c r="V10" s="4"/>
      <c r="W10" s="9">
        <f>SUM(E10:V10)</f>
        <v>52</v>
      </c>
    </row>
    <row r="11" spans="1:23" x14ac:dyDescent="0.3">
      <c r="A11" s="9">
        <v>5</v>
      </c>
      <c r="B11" s="4" t="s">
        <v>155</v>
      </c>
      <c r="C11" s="4" t="s">
        <v>156</v>
      </c>
      <c r="D11" s="10" t="s">
        <v>17</v>
      </c>
      <c r="E11" s="4"/>
      <c r="F11" s="4"/>
      <c r="G11" s="4">
        <v>2</v>
      </c>
      <c r="H11" s="12"/>
      <c r="I11" s="12"/>
      <c r="J11" s="12"/>
      <c r="K11" s="12">
        <v>4</v>
      </c>
      <c r="L11" s="12">
        <v>13</v>
      </c>
      <c r="M11" s="12">
        <v>13</v>
      </c>
      <c r="N11" s="12">
        <v>12</v>
      </c>
      <c r="O11" s="12"/>
      <c r="P11" s="12"/>
      <c r="Q11" s="12"/>
      <c r="R11" s="12"/>
      <c r="S11" s="4"/>
      <c r="T11" s="4"/>
      <c r="U11" s="4"/>
      <c r="V11" s="4"/>
      <c r="W11" s="9">
        <f>SUM(E11:V11)</f>
        <v>44</v>
      </c>
    </row>
    <row r="12" spans="1:23" x14ac:dyDescent="0.3">
      <c r="A12" s="9">
        <v>6</v>
      </c>
      <c r="B12" s="4" t="s">
        <v>10</v>
      </c>
      <c r="C12" s="4" t="s">
        <v>144</v>
      </c>
      <c r="D12" s="4" t="s">
        <v>12</v>
      </c>
      <c r="E12" s="4"/>
      <c r="F12" s="4">
        <v>4</v>
      </c>
      <c r="G12" s="4">
        <v>4</v>
      </c>
      <c r="H12" s="12">
        <v>6</v>
      </c>
      <c r="I12" s="12">
        <f>(4+6)</f>
        <v>10</v>
      </c>
      <c r="J12" s="12"/>
      <c r="K12" s="12"/>
      <c r="L12" s="12"/>
      <c r="M12" s="12">
        <v>12</v>
      </c>
      <c r="N12" s="12"/>
      <c r="O12" s="12"/>
      <c r="P12" s="12"/>
      <c r="Q12" s="12"/>
      <c r="R12" s="12"/>
      <c r="S12" s="4"/>
      <c r="T12" s="4"/>
      <c r="U12" s="4"/>
      <c r="V12" s="4"/>
      <c r="W12" s="9">
        <f>SUM(E12:V12)</f>
        <v>36</v>
      </c>
    </row>
    <row r="13" spans="1:23" x14ac:dyDescent="0.3">
      <c r="A13" s="8">
        <v>7</v>
      </c>
      <c r="B13" s="10" t="s">
        <v>253</v>
      </c>
      <c r="C13" s="4" t="s">
        <v>254</v>
      </c>
      <c r="D13" s="4" t="s">
        <v>137</v>
      </c>
      <c r="E13" s="4"/>
      <c r="F13" s="4"/>
      <c r="G13" s="4"/>
      <c r="H13" s="12"/>
      <c r="I13" s="12"/>
      <c r="J13" s="12"/>
      <c r="K13" s="12"/>
      <c r="L13" s="12">
        <f>SUM(8+10)</f>
        <v>18</v>
      </c>
      <c r="M13" s="12"/>
      <c r="N13" s="12">
        <v>18</v>
      </c>
      <c r="O13" s="12"/>
      <c r="P13" s="12"/>
      <c r="Q13" s="12"/>
      <c r="R13" s="12"/>
      <c r="S13" s="4"/>
      <c r="T13" s="4"/>
      <c r="U13" s="4"/>
      <c r="V13" s="4"/>
      <c r="W13" s="9">
        <f>SUM(E13:V13)</f>
        <v>36</v>
      </c>
    </row>
    <row r="14" spans="1:23" x14ac:dyDescent="0.3">
      <c r="A14" s="9">
        <v>8</v>
      </c>
      <c r="B14" s="4" t="s">
        <v>236</v>
      </c>
      <c r="C14" s="4" t="s">
        <v>237</v>
      </c>
      <c r="D14" s="4" t="s">
        <v>15</v>
      </c>
      <c r="E14" s="4"/>
      <c r="F14" s="4"/>
      <c r="G14" s="4"/>
      <c r="H14" s="12"/>
      <c r="I14" s="12"/>
      <c r="J14" s="12"/>
      <c r="K14" s="12">
        <v>6</v>
      </c>
      <c r="L14" s="12">
        <v>10</v>
      </c>
      <c r="M14" s="12">
        <v>18</v>
      </c>
      <c r="N14" s="12"/>
      <c r="O14" s="12"/>
      <c r="P14" s="12"/>
      <c r="Q14" s="12"/>
      <c r="R14" s="12"/>
      <c r="S14" s="4"/>
      <c r="T14" s="4"/>
      <c r="U14" s="4"/>
      <c r="V14" s="4"/>
      <c r="W14" s="9">
        <f>SUM(E14:V14)</f>
        <v>34</v>
      </c>
    </row>
    <row r="15" spans="1:23" x14ac:dyDescent="0.3">
      <c r="A15" s="14">
        <v>9</v>
      </c>
      <c r="B15" s="10" t="s">
        <v>19</v>
      </c>
      <c r="C15" s="4" t="s">
        <v>20</v>
      </c>
      <c r="D15" s="4" t="s">
        <v>21</v>
      </c>
      <c r="E15" s="4"/>
      <c r="F15" s="4"/>
      <c r="G15" s="4">
        <v>10</v>
      </c>
      <c r="H15" s="12"/>
      <c r="I15" s="12"/>
      <c r="J15" s="12"/>
      <c r="K15" s="12">
        <f>SUM(6+8)</f>
        <v>14</v>
      </c>
      <c r="L15" s="12">
        <v>8</v>
      </c>
      <c r="M15" s="12"/>
      <c r="N15" s="12"/>
      <c r="O15" s="12"/>
      <c r="P15" s="12"/>
      <c r="Q15" s="12"/>
      <c r="R15" s="12"/>
      <c r="S15" s="4"/>
      <c r="T15" s="4"/>
      <c r="U15" s="4"/>
      <c r="V15" s="4"/>
      <c r="W15" s="9">
        <f>SUM(E15:V15)</f>
        <v>32</v>
      </c>
    </row>
    <row r="16" spans="1:23" x14ac:dyDescent="0.3">
      <c r="A16" s="9">
        <v>10</v>
      </c>
      <c r="B16" s="4" t="s">
        <v>25</v>
      </c>
      <c r="C16" s="4" t="s">
        <v>26</v>
      </c>
      <c r="D16" s="4" t="s">
        <v>17</v>
      </c>
      <c r="E16" s="4"/>
      <c r="F16" s="4"/>
      <c r="G16" s="4">
        <f>(2+4+8)</f>
        <v>14</v>
      </c>
      <c r="H16" s="12"/>
      <c r="I16" s="12">
        <v>2</v>
      </c>
      <c r="J16" s="12"/>
      <c r="K16" s="12"/>
      <c r="L16" s="12">
        <f>SUM(8+6+2)</f>
        <v>16</v>
      </c>
      <c r="M16" s="12"/>
      <c r="N16" s="12"/>
      <c r="O16" s="12"/>
      <c r="P16" s="12"/>
      <c r="Q16" s="12"/>
      <c r="R16" s="12"/>
      <c r="S16" s="4"/>
      <c r="T16" s="4"/>
      <c r="U16" s="4"/>
      <c r="V16" s="4"/>
      <c r="W16" s="9">
        <f>SUM(E16:V16)</f>
        <v>32</v>
      </c>
    </row>
    <row r="17" spans="1:23" x14ac:dyDescent="0.3">
      <c r="A17" s="8">
        <v>11</v>
      </c>
      <c r="B17" s="10" t="s">
        <v>31</v>
      </c>
      <c r="C17" s="4" t="s">
        <v>32</v>
      </c>
      <c r="D17" s="4" t="s">
        <v>21</v>
      </c>
      <c r="E17" s="4"/>
      <c r="F17" s="4"/>
      <c r="G17" s="4"/>
      <c r="H17" s="12"/>
      <c r="I17" s="12">
        <v>6</v>
      </c>
      <c r="J17" s="12"/>
      <c r="K17" s="12">
        <v>6</v>
      </c>
      <c r="L17" s="12">
        <v>4</v>
      </c>
      <c r="M17" s="12"/>
      <c r="N17" s="12">
        <v>8</v>
      </c>
      <c r="O17" s="12">
        <v>4</v>
      </c>
      <c r="P17" s="12"/>
      <c r="Q17" s="12"/>
      <c r="R17" s="12"/>
      <c r="S17" s="4"/>
      <c r="T17" s="4"/>
      <c r="U17" s="4"/>
      <c r="V17" s="4"/>
      <c r="W17" s="9">
        <f>SUM(E17:V17)</f>
        <v>28</v>
      </c>
    </row>
    <row r="18" spans="1:23" x14ac:dyDescent="0.3">
      <c r="A18" s="8">
        <v>12</v>
      </c>
      <c r="B18" s="10" t="s">
        <v>246</v>
      </c>
      <c r="C18" s="10" t="s">
        <v>247</v>
      </c>
      <c r="D18" s="10" t="s">
        <v>13</v>
      </c>
      <c r="E18" s="4"/>
      <c r="F18" s="4"/>
      <c r="G18" s="4"/>
      <c r="H18" s="12"/>
      <c r="I18" s="12"/>
      <c r="J18" s="12"/>
      <c r="K18" s="12"/>
      <c r="L18" s="12">
        <f>SUM(4)</f>
        <v>4</v>
      </c>
      <c r="M18" s="12">
        <v>8</v>
      </c>
      <c r="N18" s="12"/>
      <c r="O18" s="12">
        <f>(2+12)</f>
        <v>14</v>
      </c>
      <c r="P18" s="12"/>
      <c r="Q18" s="12"/>
      <c r="R18" s="12"/>
      <c r="S18" s="4"/>
      <c r="T18" s="4"/>
      <c r="U18" s="4"/>
      <c r="V18" s="4"/>
      <c r="W18" s="9">
        <f>SUM(E18:V18)</f>
        <v>26</v>
      </c>
    </row>
    <row r="19" spans="1:23" x14ac:dyDescent="0.3">
      <c r="A19" s="9">
        <v>13</v>
      </c>
      <c r="B19" s="4" t="s">
        <v>6</v>
      </c>
      <c r="C19" s="4" t="s">
        <v>24</v>
      </c>
      <c r="D19" s="4" t="s">
        <v>8</v>
      </c>
      <c r="E19" s="4">
        <v>8</v>
      </c>
      <c r="F19" s="4"/>
      <c r="G19" s="4"/>
      <c r="H19" s="12"/>
      <c r="I19" s="12">
        <v>8</v>
      </c>
      <c r="J19" s="12"/>
      <c r="K19" s="12">
        <v>2</v>
      </c>
      <c r="L19" s="12">
        <v>6</v>
      </c>
      <c r="M19" s="12"/>
      <c r="N19" s="12"/>
      <c r="O19" s="12"/>
      <c r="P19" s="12"/>
      <c r="Q19" s="12"/>
      <c r="R19" s="12"/>
      <c r="S19" s="4"/>
      <c r="T19" s="4"/>
      <c r="U19" s="4"/>
      <c r="V19" s="4"/>
      <c r="W19" s="9">
        <f>SUM(E19:V19)</f>
        <v>24</v>
      </c>
    </row>
    <row r="20" spans="1:23" x14ac:dyDescent="0.3">
      <c r="A20" s="9">
        <v>14</v>
      </c>
      <c r="B20" s="4" t="s">
        <v>22</v>
      </c>
      <c r="C20" s="4" t="s">
        <v>23</v>
      </c>
      <c r="D20" s="4" t="s">
        <v>13</v>
      </c>
      <c r="E20" s="4"/>
      <c r="F20" s="4"/>
      <c r="G20" s="4">
        <v>12</v>
      </c>
      <c r="H20" s="12"/>
      <c r="I20" s="12"/>
      <c r="J20" s="12"/>
      <c r="K20" s="12"/>
      <c r="L20" s="12"/>
      <c r="M20" s="12">
        <v>4</v>
      </c>
      <c r="N20" s="12">
        <v>2</v>
      </c>
      <c r="O20" s="12"/>
      <c r="P20" s="12"/>
      <c r="Q20" s="12"/>
      <c r="R20" s="12"/>
      <c r="S20" s="4"/>
      <c r="T20" s="4"/>
      <c r="U20" s="4"/>
      <c r="V20" s="4"/>
      <c r="W20" s="9">
        <f>SUM(E20:V20)</f>
        <v>18</v>
      </c>
    </row>
    <row r="21" spans="1:23" x14ac:dyDescent="0.3">
      <c r="A21" s="9">
        <v>15</v>
      </c>
      <c r="B21" s="4" t="s">
        <v>246</v>
      </c>
      <c r="C21" s="4" t="s">
        <v>296</v>
      </c>
      <c r="D21" s="4" t="s">
        <v>13</v>
      </c>
      <c r="E21" s="4"/>
      <c r="F21" s="4"/>
      <c r="G21" s="4"/>
      <c r="H21" s="4"/>
      <c r="I21" s="4"/>
      <c r="J21" s="4"/>
      <c r="K21" s="4"/>
      <c r="L21" s="4"/>
      <c r="M21" s="4">
        <f>SUM(4+6)</f>
        <v>10</v>
      </c>
      <c r="N21" s="4"/>
      <c r="O21" s="4">
        <v>4</v>
      </c>
      <c r="P21" s="4">
        <v>4</v>
      </c>
      <c r="Q21" s="4"/>
      <c r="R21" s="4"/>
      <c r="S21" s="4"/>
      <c r="T21" s="4"/>
      <c r="U21" s="4"/>
      <c r="V21" s="4"/>
      <c r="W21" s="9">
        <f>SUM(E21:V21)</f>
        <v>18</v>
      </c>
    </row>
    <row r="22" spans="1:23" x14ac:dyDescent="0.3">
      <c r="A22" s="9">
        <v>16</v>
      </c>
      <c r="B22" s="4" t="s">
        <v>18</v>
      </c>
      <c r="C22" s="4" t="s">
        <v>140</v>
      </c>
      <c r="D22" s="4" t="s">
        <v>13</v>
      </c>
      <c r="E22" s="4">
        <v>12</v>
      </c>
      <c r="F22" s="4"/>
      <c r="G22" s="4"/>
      <c r="H22" s="12"/>
      <c r="I22" s="12"/>
      <c r="J22" s="12"/>
      <c r="K22" s="12">
        <v>4</v>
      </c>
      <c r="L22" s="12"/>
      <c r="M22" s="12"/>
      <c r="N22" s="12"/>
      <c r="O22" s="12"/>
      <c r="P22" s="12"/>
      <c r="Q22" s="12"/>
      <c r="R22" s="12"/>
      <c r="S22" s="4"/>
      <c r="T22" s="4"/>
      <c r="U22" s="4"/>
      <c r="V22" s="4"/>
      <c r="W22" s="9">
        <f>SUM(E22:V22)</f>
        <v>16</v>
      </c>
    </row>
    <row r="23" spans="1:23" x14ac:dyDescent="0.3">
      <c r="A23" s="9">
        <v>17</v>
      </c>
      <c r="B23" s="4" t="s">
        <v>251</v>
      </c>
      <c r="C23" s="4" t="s">
        <v>252</v>
      </c>
      <c r="D23" s="4" t="s">
        <v>21</v>
      </c>
      <c r="E23" s="4"/>
      <c r="F23" s="4"/>
      <c r="G23" s="4"/>
      <c r="H23" s="12"/>
      <c r="I23" s="12"/>
      <c r="J23" s="12"/>
      <c r="K23" s="12"/>
      <c r="L23" s="12">
        <f>SUM(5+5+5)</f>
        <v>15</v>
      </c>
      <c r="M23" s="12"/>
      <c r="N23" s="12"/>
      <c r="O23" s="12"/>
      <c r="P23" s="12"/>
      <c r="Q23" s="12"/>
      <c r="R23" s="12"/>
      <c r="S23" s="4"/>
      <c r="T23" s="4"/>
      <c r="U23" s="4"/>
      <c r="V23" s="4"/>
      <c r="W23" s="9">
        <f>SUM(E23:V23)</f>
        <v>15</v>
      </c>
    </row>
    <row r="24" spans="1:23" x14ac:dyDescent="0.3">
      <c r="A24" s="8">
        <v>18</v>
      </c>
      <c r="B24" s="4" t="s">
        <v>141</v>
      </c>
      <c r="C24" s="4" t="s">
        <v>336</v>
      </c>
      <c r="D24" s="4" t="s">
        <v>137</v>
      </c>
      <c r="E24" s="4"/>
      <c r="F24" s="4"/>
      <c r="G24" s="4"/>
      <c r="H24" s="12"/>
      <c r="I24" s="12"/>
      <c r="J24" s="12"/>
      <c r="K24" s="12"/>
      <c r="L24" s="12"/>
      <c r="M24" s="12"/>
      <c r="N24" s="12">
        <f>(6+8)</f>
        <v>14</v>
      </c>
      <c r="O24" s="12"/>
      <c r="P24" s="12"/>
      <c r="Q24" s="12"/>
      <c r="R24" s="12"/>
      <c r="S24" s="4"/>
      <c r="T24" s="4"/>
      <c r="U24" s="4"/>
      <c r="V24" s="4"/>
      <c r="W24" s="9">
        <f>SUM(E24:V24)</f>
        <v>14</v>
      </c>
    </row>
    <row r="25" spans="1:23" x14ac:dyDescent="0.3">
      <c r="A25" s="9">
        <v>19</v>
      </c>
      <c r="B25" s="4" t="s">
        <v>332</v>
      </c>
      <c r="C25" s="4" t="s">
        <v>333</v>
      </c>
      <c r="D25" s="4" t="s">
        <v>21</v>
      </c>
      <c r="E25" s="4"/>
      <c r="F25" s="4"/>
      <c r="G25" s="4"/>
      <c r="H25" s="12"/>
      <c r="I25" s="12"/>
      <c r="J25" s="12"/>
      <c r="K25" s="12"/>
      <c r="L25" s="12"/>
      <c r="M25" s="12"/>
      <c r="N25" s="12">
        <v>2</v>
      </c>
      <c r="O25" s="12">
        <v>12</v>
      </c>
      <c r="P25" s="12"/>
      <c r="Q25" s="12"/>
      <c r="R25" s="12"/>
      <c r="S25" s="4"/>
      <c r="T25" s="4"/>
      <c r="U25" s="4"/>
      <c r="V25" s="4"/>
      <c r="W25" s="9">
        <f>SUM(E25:V25)</f>
        <v>14</v>
      </c>
    </row>
    <row r="26" spans="1:23" x14ac:dyDescent="0.3">
      <c r="A26" s="9">
        <v>20</v>
      </c>
      <c r="B26" s="4" t="s">
        <v>229</v>
      </c>
      <c r="C26" s="4" t="s">
        <v>230</v>
      </c>
      <c r="D26" s="4" t="s">
        <v>9</v>
      </c>
      <c r="E26" s="4"/>
      <c r="F26" s="4"/>
      <c r="G26" s="4"/>
      <c r="H26" s="12"/>
      <c r="I26" s="12"/>
      <c r="J26" s="12"/>
      <c r="K26" s="12">
        <f>SUM(8+4)</f>
        <v>12</v>
      </c>
      <c r="L26" s="12"/>
      <c r="M26" s="12"/>
      <c r="N26" s="12"/>
      <c r="O26" s="12"/>
      <c r="P26" s="12"/>
      <c r="Q26" s="12"/>
      <c r="R26" s="12"/>
      <c r="S26" s="4"/>
      <c r="T26" s="4"/>
      <c r="U26" s="4"/>
      <c r="V26" s="4"/>
      <c r="W26" s="9">
        <f>SUM(E26:V26)</f>
        <v>12</v>
      </c>
    </row>
    <row r="27" spans="1:23" x14ac:dyDescent="0.3">
      <c r="A27" s="8">
        <v>21</v>
      </c>
      <c r="B27" s="4" t="s">
        <v>255</v>
      </c>
      <c r="C27" s="4" t="s">
        <v>256</v>
      </c>
      <c r="D27" s="4" t="s">
        <v>21</v>
      </c>
      <c r="E27" s="4"/>
      <c r="F27" s="4"/>
      <c r="G27" s="4"/>
      <c r="H27" s="12"/>
      <c r="I27" s="12"/>
      <c r="J27" s="12"/>
      <c r="K27" s="12"/>
      <c r="L27" s="12">
        <v>4</v>
      </c>
      <c r="M27" s="12"/>
      <c r="N27" s="12"/>
      <c r="O27" s="12"/>
      <c r="P27" s="12">
        <v>8</v>
      </c>
      <c r="Q27" s="12"/>
      <c r="R27" s="12"/>
      <c r="S27" s="4"/>
      <c r="T27" s="4"/>
      <c r="U27" s="4"/>
      <c r="V27" s="4"/>
      <c r="W27" s="9">
        <f>SUM(E27:V27)</f>
        <v>12</v>
      </c>
    </row>
    <row r="28" spans="1:23" x14ac:dyDescent="0.3">
      <c r="A28" s="9">
        <v>22</v>
      </c>
      <c r="B28" s="10" t="s">
        <v>234</v>
      </c>
      <c r="C28" s="10" t="s">
        <v>235</v>
      </c>
      <c r="D28" s="4" t="s">
        <v>8</v>
      </c>
      <c r="E28" s="10"/>
      <c r="F28" s="10"/>
      <c r="G28" s="10"/>
      <c r="H28" s="13"/>
      <c r="I28" s="13"/>
      <c r="J28" s="13"/>
      <c r="K28" s="13">
        <v>2</v>
      </c>
      <c r="L28" s="13"/>
      <c r="M28" s="13"/>
      <c r="N28" s="13"/>
      <c r="O28" s="13">
        <v>8</v>
      </c>
      <c r="P28" s="13"/>
      <c r="Q28" s="13"/>
      <c r="R28" s="13"/>
      <c r="S28" s="10"/>
      <c r="T28" s="10"/>
      <c r="U28" s="10"/>
      <c r="V28" s="10"/>
      <c r="W28" s="9">
        <f>SUM(E28:V28)</f>
        <v>10</v>
      </c>
    </row>
    <row r="29" spans="1:23" x14ac:dyDescent="0.3">
      <c r="A29" s="8">
        <v>23</v>
      </c>
      <c r="B29" s="4" t="s">
        <v>40</v>
      </c>
      <c r="C29" s="4" t="s">
        <v>41</v>
      </c>
      <c r="D29" s="4" t="s">
        <v>9</v>
      </c>
      <c r="E29" s="4"/>
      <c r="F29" s="4"/>
      <c r="G29" s="4">
        <v>2</v>
      </c>
      <c r="H29" s="12">
        <f>(2+5)</f>
        <v>7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4"/>
      <c r="T29" s="4"/>
      <c r="U29" s="4"/>
      <c r="V29" s="4"/>
      <c r="W29" s="9">
        <f>SUM(E29:V29)</f>
        <v>9</v>
      </c>
    </row>
    <row r="30" spans="1:23" x14ac:dyDescent="0.3">
      <c r="A30" s="8">
        <v>24</v>
      </c>
      <c r="B30" s="4" t="s">
        <v>33</v>
      </c>
      <c r="C30" s="96" t="s">
        <v>34</v>
      </c>
      <c r="D30" s="4" t="s">
        <v>15</v>
      </c>
      <c r="E30" s="4"/>
      <c r="F30" s="4"/>
      <c r="G30" s="4"/>
      <c r="H30" s="12"/>
      <c r="I30" s="12">
        <v>1</v>
      </c>
      <c r="J30" s="12"/>
      <c r="K30" s="12"/>
      <c r="L30" s="12"/>
      <c r="M30" s="12"/>
      <c r="N30" s="12"/>
      <c r="O30" s="12">
        <v>8</v>
      </c>
      <c r="P30" s="12"/>
      <c r="Q30" s="12"/>
      <c r="R30" s="12"/>
      <c r="S30" s="4"/>
      <c r="T30" s="4"/>
      <c r="U30" s="4"/>
      <c r="V30" s="4"/>
      <c r="W30" s="9">
        <f>SUM(E30:V30)</f>
        <v>9</v>
      </c>
    </row>
    <row r="31" spans="1:23" x14ac:dyDescent="0.3">
      <c r="A31" s="8">
        <v>25</v>
      </c>
      <c r="B31" s="4" t="s">
        <v>141</v>
      </c>
      <c r="C31" s="4" t="s">
        <v>142</v>
      </c>
      <c r="D31" s="10" t="s">
        <v>137</v>
      </c>
      <c r="E31" s="4">
        <v>8</v>
      </c>
      <c r="F31" s="4"/>
      <c r="G31" s="4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4"/>
      <c r="T31" s="4"/>
      <c r="U31" s="4"/>
      <c r="V31" s="4"/>
      <c r="W31" s="9">
        <f>SUM(E31:V31)</f>
        <v>8</v>
      </c>
    </row>
    <row r="32" spans="1:23" x14ac:dyDescent="0.3">
      <c r="A32" s="8">
        <v>26</v>
      </c>
      <c r="B32" s="4" t="s">
        <v>46</v>
      </c>
      <c r="C32" s="4" t="s">
        <v>47</v>
      </c>
      <c r="D32" s="4" t="s">
        <v>17</v>
      </c>
      <c r="E32" s="4"/>
      <c r="F32" s="4"/>
      <c r="G32" s="4">
        <v>8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4"/>
      <c r="T32" s="4"/>
      <c r="U32" s="4"/>
      <c r="V32" s="4"/>
      <c r="W32" s="9">
        <f>SUM(E32:V32)</f>
        <v>8</v>
      </c>
    </row>
    <row r="33" spans="1:23" x14ac:dyDescent="0.3">
      <c r="A33" s="9">
        <v>27</v>
      </c>
      <c r="B33" s="4" t="s">
        <v>168</v>
      </c>
      <c r="C33" s="4" t="s">
        <v>16</v>
      </c>
      <c r="D33" s="4" t="s">
        <v>17</v>
      </c>
      <c r="E33" s="4"/>
      <c r="F33" s="4"/>
      <c r="G33" s="4"/>
      <c r="H33" s="12"/>
      <c r="I33" s="12">
        <f>(4+4)</f>
        <v>8</v>
      </c>
      <c r="J33" s="12"/>
      <c r="K33" s="12"/>
      <c r="L33" s="12"/>
      <c r="M33" s="12"/>
      <c r="N33" s="12"/>
      <c r="O33" s="12"/>
      <c r="P33" s="12"/>
      <c r="Q33" s="12"/>
      <c r="R33" s="12"/>
      <c r="S33" s="4"/>
      <c r="T33" s="4"/>
      <c r="U33" s="4"/>
      <c r="V33" s="4"/>
      <c r="W33" s="9">
        <f>SUM(E33:V33)</f>
        <v>8</v>
      </c>
    </row>
    <row r="34" spans="1:23" x14ac:dyDescent="0.3">
      <c r="A34" s="9">
        <v>28</v>
      </c>
      <c r="B34" s="4" t="s">
        <v>135</v>
      </c>
      <c r="C34" s="4" t="s">
        <v>174</v>
      </c>
      <c r="D34" s="4" t="s">
        <v>137</v>
      </c>
      <c r="E34" s="4"/>
      <c r="F34" s="4"/>
      <c r="G34" s="4"/>
      <c r="H34" s="12"/>
      <c r="I34" s="12">
        <v>8</v>
      </c>
      <c r="J34" s="12"/>
      <c r="K34" s="12"/>
      <c r="L34" s="12"/>
      <c r="M34" s="12"/>
      <c r="N34" s="12"/>
      <c r="O34" s="12"/>
      <c r="P34" s="12"/>
      <c r="Q34" s="12"/>
      <c r="R34" s="12"/>
      <c r="S34" s="4"/>
      <c r="T34" s="4"/>
      <c r="U34" s="4"/>
      <c r="V34" s="4"/>
      <c r="W34" s="9">
        <f>SUM(E34:V34)</f>
        <v>8</v>
      </c>
    </row>
    <row r="35" spans="1:23" x14ac:dyDescent="0.3">
      <c r="A35" s="8">
        <v>29</v>
      </c>
      <c r="B35" s="4" t="s">
        <v>141</v>
      </c>
      <c r="C35" s="4" t="s">
        <v>167</v>
      </c>
      <c r="D35" s="4" t="s">
        <v>137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>
        <v>8</v>
      </c>
      <c r="P35" s="4"/>
      <c r="Q35" s="4"/>
      <c r="R35" s="4"/>
      <c r="S35" s="4"/>
      <c r="T35" s="4"/>
      <c r="U35" s="4"/>
      <c r="V35" s="4"/>
      <c r="W35" s="9">
        <f>SUM(E35:V35)</f>
        <v>8</v>
      </c>
    </row>
    <row r="36" spans="1:23" x14ac:dyDescent="0.3">
      <c r="A36" s="9">
        <v>30</v>
      </c>
      <c r="B36" s="4" t="s">
        <v>39</v>
      </c>
      <c r="C36" s="4" t="s">
        <v>173</v>
      </c>
      <c r="D36" s="4" t="s">
        <v>137</v>
      </c>
      <c r="E36" s="4"/>
      <c r="F36" s="4"/>
      <c r="G36" s="4"/>
      <c r="H36" s="12"/>
      <c r="I36" s="12">
        <f>(2+5)</f>
        <v>7</v>
      </c>
      <c r="J36" s="12"/>
      <c r="K36" s="12"/>
      <c r="L36" s="12"/>
      <c r="M36" s="12"/>
      <c r="N36" s="12"/>
      <c r="O36" s="12"/>
      <c r="P36" s="12"/>
      <c r="Q36" s="12"/>
      <c r="R36" s="12"/>
      <c r="S36" s="4"/>
      <c r="T36" s="4"/>
      <c r="U36" s="4"/>
      <c r="V36" s="4"/>
      <c r="W36" s="9">
        <f>SUM(E36:V36)</f>
        <v>7</v>
      </c>
    </row>
    <row r="37" spans="1:23" x14ac:dyDescent="0.3">
      <c r="A37" s="9">
        <v>31</v>
      </c>
      <c r="B37" s="4" t="s">
        <v>43</v>
      </c>
      <c r="C37" s="4" t="s">
        <v>44</v>
      </c>
      <c r="D37" s="4" t="s">
        <v>12</v>
      </c>
      <c r="E37" s="4">
        <v>6</v>
      </c>
      <c r="F37" s="4"/>
      <c r="G37" s="4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4"/>
      <c r="T37" s="4"/>
      <c r="U37" s="4"/>
      <c r="V37" s="4"/>
      <c r="W37" s="9">
        <f>SUM(E37:V37)</f>
        <v>6</v>
      </c>
    </row>
    <row r="38" spans="1:23" x14ac:dyDescent="0.3">
      <c r="A38" s="8">
        <v>32</v>
      </c>
      <c r="B38" s="4" t="s">
        <v>27</v>
      </c>
      <c r="C38" s="4" t="s">
        <v>28</v>
      </c>
      <c r="D38" s="4" t="s">
        <v>15</v>
      </c>
      <c r="E38" s="4">
        <v>2</v>
      </c>
      <c r="F38" s="4"/>
      <c r="G38" s="4"/>
      <c r="H38" s="12">
        <f>(2+2)</f>
        <v>4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4"/>
      <c r="T38" s="4"/>
      <c r="U38" s="4"/>
      <c r="V38" s="4"/>
      <c r="W38" s="9">
        <f>SUM(E38:V38)</f>
        <v>6</v>
      </c>
    </row>
    <row r="39" spans="1:23" x14ac:dyDescent="0.3">
      <c r="A39" s="9">
        <v>33</v>
      </c>
      <c r="B39" s="4" t="s">
        <v>145</v>
      </c>
      <c r="C39" s="4" t="s">
        <v>146</v>
      </c>
      <c r="D39" s="4" t="s">
        <v>15</v>
      </c>
      <c r="E39" s="4"/>
      <c r="F39" s="4">
        <v>2</v>
      </c>
      <c r="G39" s="4">
        <f>(2+2)</f>
        <v>4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4"/>
      <c r="T39" s="4"/>
      <c r="U39" s="4"/>
      <c r="V39" s="4"/>
      <c r="W39" s="9">
        <f>SUM(E39:V39)</f>
        <v>6</v>
      </c>
    </row>
    <row r="40" spans="1:23" x14ac:dyDescent="0.3">
      <c r="A40" s="8">
        <v>34</v>
      </c>
      <c r="B40" s="4" t="s">
        <v>158</v>
      </c>
      <c r="C40" s="4" t="s">
        <v>160</v>
      </c>
      <c r="D40" s="4" t="s">
        <v>159</v>
      </c>
      <c r="E40" s="4"/>
      <c r="F40" s="4"/>
      <c r="G40" s="4"/>
      <c r="H40" s="12">
        <v>6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4"/>
      <c r="T40" s="4"/>
      <c r="U40" s="4"/>
      <c r="V40" s="4"/>
      <c r="W40" s="9">
        <f>SUM(E40:V40)</f>
        <v>6</v>
      </c>
    </row>
    <row r="41" spans="1:23" x14ac:dyDescent="0.3">
      <c r="A41" s="9">
        <v>35</v>
      </c>
      <c r="B41" s="4" t="s">
        <v>49</v>
      </c>
      <c r="C41" s="4" t="s">
        <v>50</v>
      </c>
      <c r="D41" s="4" t="s">
        <v>13</v>
      </c>
      <c r="E41" s="4"/>
      <c r="F41" s="4"/>
      <c r="G41" s="4"/>
      <c r="H41" s="12"/>
      <c r="I41" s="12">
        <v>6</v>
      </c>
      <c r="J41" s="12"/>
      <c r="K41" s="12"/>
      <c r="L41" s="12"/>
      <c r="M41" s="12"/>
      <c r="N41" s="12"/>
      <c r="O41" s="12"/>
      <c r="P41" s="12"/>
      <c r="Q41" s="12"/>
      <c r="R41" s="12"/>
      <c r="S41" s="4"/>
      <c r="T41" s="4"/>
      <c r="U41" s="4"/>
      <c r="V41" s="4"/>
      <c r="W41" s="9">
        <f>SUM(E41:V41)</f>
        <v>6</v>
      </c>
    </row>
    <row r="42" spans="1:23" x14ac:dyDescent="0.3">
      <c r="A42" s="9">
        <v>36</v>
      </c>
      <c r="B42" s="4" t="s">
        <v>178</v>
      </c>
      <c r="C42" s="4" t="s">
        <v>179</v>
      </c>
      <c r="D42" s="10" t="s">
        <v>48</v>
      </c>
      <c r="E42" s="4"/>
      <c r="F42" s="4"/>
      <c r="G42" s="4"/>
      <c r="H42" s="12"/>
      <c r="I42" s="12"/>
      <c r="J42" s="12">
        <v>6</v>
      </c>
      <c r="K42" s="12"/>
      <c r="L42" s="12"/>
      <c r="M42" s="12"/>
      <c r="N42" s="12"/>
      <c r="O42" s="12"/>
      <c r="P42" s="12"/>
      <c r="Q42" s="12"/>
      <c r="R42" s="12"/>
      <c r="S42" s="4"/>
      <c r="T42" s="4"/>
      <c r="U42" s="4"/>
      <c r="V42" s="4"/>
      <c r="W42" s="9">
        <f>SUM(E42:V42)</f>
        <v>6</v>
      </c>
    </row>
    <row r="43" spans="1:23" x14ac:dyDescent="0.3">
      <c r="A43" s="9">
        <v>37</v>
      </c>
      <c r="B43" s="4" t="s">
        <v>232</v>
      </c>
      <c r="C43" s="4" t="s">
        <v>233</v>
      </c>
      <c r="D43" s="4" t="s">
        <v>21</v>
      </c>
      <c r="E43" s="4"/>
      <c r="F43" s="4"/>
      <c r="G43" s="4"/>
      <c r="H43" s="4"/>
      <c r="I43" s="4"/>
      <c r="J43" s="4"/>
      <c r="K43" s="4">
        <f>SUM(2+4)</f>
        <v>6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9">
        <f>SUM(E43:V43)</f>
        <v>6</v>
      </c>
    </row>
    <row r="44" spans="1:23" x14ac:dyDescent="0.3">
      <c r="A44" s="8">
        <v>38</v>
      </c>
      <c r="B44" s="10" t="s">
        <v>147</v>
      </c>
      <c r="C44" s="10" t="s">
        <v>148</v>
      </c>
      <c r="D44" s="10" t="s">
        <v>21</v>
      </c>
      <c r="E44" s="10"/>
      <c r="F44" s="10">
        <v>2</v>
      </c>
      <c r="G44" s="10"/>
      <c r="H44" s="13">
        <v>2</v>
      </c>
      <c r="I44" s="13"/>
      <c r="J44" s="13"/>
      <c r="K44" s="13"/>
      <c r="L44" s="13">
        <f>SUM(2)</f>
        <v>2</v>
      </c>
      <c r="M44" s="13"/>
      <c r="N44" s="13"/>
      <c r="O44" s="13"/>
      <c r="P44" s="13"/>
      <c r="Q44" s="13"/>
      <c r="R44" s="13"/>
      <c r="S44" s="10"/>
      <c r="T44" s="10"/>
      <c r="U44" s="10"/>
      <c r="V44" s="10"/>
      <c r="W44" s="9">
        <f>SUM(E44:V44)</f>
        <v>6</v>
      </c>
    </row>
    <row r="45" spans="1:23" x14ac:dyDescent="0.3">
      <c r="A45" s="9">
        <v>39</v>
      </c>
      <c r="B45" s="10" t="s">
        <v>51</v>
      </c>
      <c r="C45" s="10" t="s">
        <v>257</v>
      </c>
      <c r="D45" s="4" t="s">
        <v>21</v>
      </c>
      <c r="E45" s="10"/>
      <c r="F45" s="10"/>
      <c r="G45" s="10"/>
      <c r="H45" s="13"/>
      <c r="I45" s="13"/>
      <c r="J45" s="13"/>
      <c r="K45" s="13"/>
      <c r="L45" s="13">
        <v>2</v>
      </c>
      <c r="M45" s="13"/>
      <c r="N45" s="13">
        <v>4</v>
      </c>
      <c r="O45" s="13"/>
      <c r="P45" s="13"/>
      <c r="Q45" s="13"/>
      <c r="R45" s="13"/>
      <c r="S45" s="10"/>
      <c r="T45" s="10"/>
      <c r="U45" s="10"/>
      <c r="V45" s="10"/>
      <c r="W45" s="9">
        <f>SUM(E45:V45)</f>
        <v>6</v>
      </c>
    </row>
    <row r="46" spans="1:23" x14ac:dyDescent="0.3">
      <c r="A46" s="8">
        <v>40</v>
      </c>
      <c r="B46" s="4" t="s">
        <v>37</v>
      </c>
      <c r="C46" s="4" t="s">
        <v>38</v>
      </c>
      <c r="D46" s="4" t="s">
        <v>152</v>
      </c>
      <c r="E46" s="4"/>
      <c r="F46" s="4"/>
      <c r="G46" s="4">
        <v>2</v>
      </c>
      <c r="H46" s="12"/>
      <c r="I46" s="12"/>
      <c r="J46" s="12"/>
      <c r="K46" s="12"/>
      <c r="L46" s="12"/>
      <c r="M46" s="12">
        <v>2</v>
      </c>
      <c r="N46" s="12"/>
      <c r="O46" s="12">
        <v>2</v>
      </c>
      <c r="P46" s="12"/>
      <c r="Q46" s="12"/>
      <c r="R46" s="12"/>
      <c r="S46" s="4"/>
      <c r="T46" s="4"/>
      <c r="U46" s="4"/>
      <c r="V46" s="4"/>
      <c r="W46" s="9">
        <f>SUM(E46:V46)</f>
        <v>6</v>
      </c>
    </row>
    <row r="47" spans="1:23" x14ac:dyDescent="0.3">
      <c r="A47" s="8">
        <v>41</v>
      </c>
      <c r="B47" s="10" t="s">
        <v>6</v>
      </c>
      <c r="C47" s="4" t="s">
        <v>380</v>
      </c>
      <c r="D47" s="4" t="s">
        <v>8</v>
      </c>
      <c r="E47" s="4"/>
      <c r="F47" s="4"/>
      <c r="G47" s="4"/>
      <c r="H47" s="12"/>
      <c r="I47" s="12"/>
      <c r="J47" s="12"/>
      <c r="K47" s="12"/>
      <c r="L47" s="12"/>
      <c r="M47" s="12"/>
      <c r="N47" s="12"/>
      <c r="O47" s="12">
        <v>6</v>
      </c>
      <c r="P47" s="12"/>
      <c r="Q47" s="12"/>
      <c r="R47" s="12"/>
      <c r="S47" s="4"/>
      <c r="T47" s="4"/>
      <c r="U47" s="4"/>
      <c r="V47" s="4"/>
      <c r="W47" s="9">
        <f>SUM(E47:V47)</f>
        <v>6</v>
      </c>
    </row>
    <row r="48" spans="1:23" x14ac:dyDescent="0.3">
      <c r="A48" s="8">
        <v>42</v>
      </c>
      <c r="B48" s="4" t="s">
        <v>255</v>
      </c>
      <c r="C48" s="4" t="s">
        <v>385</v>
      </c>
      <c r="D48" s="4" t="s">
        <v>21</v>
      </c>
      <c r="E48" s="4"/>
      <c r="F48" s="4"/>
      <c r="G48" s="4"/>
      <c r="H48" s="12"/>
      <c r="I48" s="12"/>
      <c r="J48" s="12"/>
      <c r="K48" s="12"/>
      <c r="L48" s="12"/>
      <c r="M48" s="12"/>
      <c r="N48" s="12"/>
      <c r="O48" s="12"/>
      <c r="P48" s="12">
        <f>(2+4)</f>
        <v>6</v>
      </c>
      <c r="Q48" s="12"/>
      <c r="R48" s="12"/>
      <c r="S48" s="4"/>
      <c r="T48" s="4"/>
      <c r="U48" s="4"/>
      <c r="V48" s="4"/>
      <c r="W48" s="9">
        <f>SUM(E48:V48)</f>
        <v>6</v>
      </c>
    </row>
    <row r="49" spans="1:23" x14ac:dyDescent="0.3">
      <c r="A49" s="8">
        <v>43</v>
      </c>
      <c r="B49" s="4" t="s">
        <v>386</v>
      </c>
      <c r="C49" s="4" t="s">
        <v>387</v>
      </c>
      <c r="D49" s="4" t="s">
        <v>15</v>
      </c>
      <c r="E49" s="4"/>
      <c r="F49" s="4"/>
      <c r="G49" s="4"/>
      <c r="H49" s="12"/>
      <c r="I49" s="12"/>
      <c r="J49" s="12"/>
      <c r="K49" s="12"/>
      <c r="L49" s="12"/>
      <c r="M49" s="12"/>
      <c r="N49" s="12"/>
      <c r="O49" s="12"/>
      <c r="P49" s="12">
        <v>6</v>
      </c>
      <c r="Q49" s="12"/>
      <c r="R49" s="12"/>
      <c r="S49" s="4"/>
      <c r="T49" s="4"/>
      <c r="U49" s="4"/>
      <c r="V49" s="4"/>
      <c r="W49" s="9">
        <f>SUM(E49:V49)</f>
        <v>6</v>
      </c>
    </row>
    <row r="50" spans="1:23" x14ac:dyDescent="0.3">
      <c r="A50" s="8">
        <v>44</v>
      </c>
      <c r="B50" s="4" t="s">
        <v>175</v>
      </c>
      <c r="C50" s="4" t="s">
        <v>176</v>
      </c>
      <c r="D50" s="4" t="s">
        <v>152</v>
      </c>
      <c r="E50" s="4"/>
      <c r="F50" s="4"/>
      <c r="G50" s="4"/>
      <c r="H50" s="12"/>
      <c r="I50" s="12">
        <v>5</v>
      </c>
      <c r="J50" s="12"/>
      <c r="K50" s="12"/>
      <c r="L50" s="12"/>
      <c r="M50" s="12"/>
      <c r="N50" s="12"/>
      <c r="O50" s="12"/>
      <c r="P50" s="12"/>
      <c r="Q50" s="12"/>
      <c r="R50" s="12"/>
      <c r="S50" s="4"/>
      <c r="T50" s="4"/>
      <c r="U50" s="4"/>
      <c r="V50" s="4"/>
      <c r="W50" s="9">
        <f>SUM(E50:V50)</f>
        <v>5</v>
      </c>
    </row>
    <row r="51" spans="1:23" x14ac:dyDescent="0.3">
      <c r="A51" s="9">
        <v>45</v>
      </c>
      <c r="B51" s="10" t="s">
        <v>135</v>
      </c>
      <c r="C51" s="10" t="s">
        <v>136</v>
      </c>
      <c r="D51" s="10" t="s">
        <v>137</v>
      </c>
      <c r="E51" s="4">
        <v>4</v>
      </c>
      <c r="F51" s="4"/>
      <c r="G51" s="4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4"/>
      <c r="T51" s="4"/>
      <c r="U51" s="4"/>
      <c r="V51" s="4"/>
      <c r="W51" s="9">
        <f>SUM(E51:V51)</f>
        <v>4</v>
      </c>
    </row>
    <row r="52" spans="1:23" x14ac:dyDescent="0.3">
      <c r="A52" s="9">
        <v>44</v>
      </c>
      <c r="B52" s="4" t="s">
        <v>161</v>
      </c>
      <c r="C52" s="4" t="s">
        <v>162</v>
      </c>
      <c r="D52" s="4" t="s">
        <v>12</v>
      </c>
      <c r="E52" s="4"/>
      <c r="F52" s="4"/>
      <c r="G52" s="4"/>
      <c r="H52" s="12">
        <v>4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4"/>
      <c r="T52" s="4"/>
      <c r="U52" s="4"/>
      <c r="V52" s="4"/>
      <c r="W52" s="9">
        <f>SUM(E52:V52)</f>
        <v>4</v>
      </c>
    </row>
    <row r="53" spans="1:23" x14ac:dyDescent="0.3">
      <c r="A53" s="9">
        <v>45</v>
      </c>
      <c r="B53" s="4" t="s">
        <v>153</v>
      </c>
      <c r="C53" s="4" t="s">
        <v>154</v>
      </c>
      <c r="D53" s="10" t="s">
        <v>15</v>
      </c>
      <c r="E53" s="4"/>
      <c r="F53" s="4"/>
      <c r="G53" s="4">
        <v>2</v>
      </c>
      <c r="H53" s="12"/>
      <c r="I53" s="12"/>
      <c r="J53" s="12"/>
      <c r="K53" s="12">
        <v>2</v>
      </c>
      <c r="L53" s="12"/>
      <c r="M53" s="12"/>
      <c r="N53" s="12"/>
      <c r="O53" s="12"/>
      <c r="P53" s="12"/>
      <c r="Q53" s="12"/>
      <c r="R53" s="12"/>
      <c r="S53" s="4"/>
      <c r="T53" s="4"/>
      <c r="U53" s="4"/>
      <c r="V53" s="4"/>
      <c r="W53" s="9">
        <f>SUM(E53:V53)</f>
        <v>4</v>
      </c>
    </row>
    <row r="54" spans="1:23" x14ac:dyDescent="0.3">
      <c r="A54" s="9">
        <v>45</v>
      </c>
      <c r="B54" s="4" t="s">
        <v>249</v>
      </c>
      <c r="C54" s="4" t="s">
        <v>250</v>
      </c>
      <c r="D54" s="4" t="s">
        <v>15</v>
      </c>
      <c r="E54" s="4"/>
      <c r="F54" s="4"/>
      <c r="G54" s="4"/>
      <c r="H54" s="12"/>
      <c r="I54" s="12"/>
      <c r="J54" s="12"/>
      <c r="K54" s="12"/>
      <c r="L54" s="12">
        <v>4</v>
      </c>
      <c r="M54" s="12"/>
      <c r="N54" s="12"/>
      <c r="O54" s="12"/>
      <c r="P54" s="12"/>
      <c r="Q54" s="12"/>
      <c r="R54" s="12"/>
      <c r="S54" s="4"/>
      <c r="T54" s="4"/>
      <c r="U54" s="4"/>
      <c r="V54" s="4"/>
      <c r="W54" s="9">
        <f>SUM(E54:V54)</f>
        <v>4</v>
      </c>
    </row>
    <row r="55" spans="1:23" x14ac:dyDescent="0.3">
      <c r="A55" s="9">
        <v>46</v>
      </c>
      <c r="B55" s="10" t="s">
        <v>6</v>
      </c>
      <c r="C55" s="4" t="s">
        <v>231</v>
      </c>
      <c r="D55" s="4" t="s">
        <v>8</v>
      </c>
      <c r="E55" s="4"/>
      <c r="F55" s="4"/>
      <c r="G55" s="4"/>
      <c r="H55" s="12"/>
      <c r="I55" s="12"/>
      <c r="J55" s="12"/>
      <c r="K55" s="12"/>
      <c r="L55" s="12"/>
      <c r="M55" s="12">
        <v>2</v>
      </c>
      <c r="N55" s="12">
        <v>2</v>
      </c>
      <c r="O55" s="12"/>
      <c r="P55" s="12"/>
      <c r="Q55" s="12"/>
      <c r="R55" s="12"/>
      <c r="S55" s="4"/>
      <c r="T55" s="4"/>
      <c r="U55" s="4"/>
      <c r="V55" s="4"/>
      <c r="W55" s="9">
        <f>SUM(E55:V55)</f>
        <v>4</v>
      </c>
    </row>
    <row r="56" spans="1:23" x14ac:dyDescent="0.3">
      <c r="A56" s="9">
        <v>47</v>
      </c>
      <c r="B56" s="4" t="s">
        <v>22</v>
      </c>
      <c r="C56" s="4" t="s">
        <v>42</v>
      </c>
      <c r="D56" s="4" t="s">
        <v>13</v>
      </c>
      <c r="E56" s="4"/>
      <c r="F56" s="4"/>
      <c r="G56" s="4">
        <v>2</v>
      </c>
      <c r="H56" s="12"/>
      <c r="I56" s="12"/>
      <c r="J56" s="12"/>
      <c r="K56" s="12"/>
      <c r="L56" s="12"/>
      <c r="M56" s="12"/>
      <c r="N56" s="12"/>
      <c r="O56" s="12">
        <v>2</v>
      </c>
      <c r="P56" s="12"/>
      <c r="Q56" s="12"/>
      <c r="R56" s="12"/>
      <c r="S56" s="4"/>
      <c r="T56" s="4"/>
      <c r="U56" s="4"/>
      <c r="V56" s="4"/>
      <c r="W56" s="9">
        <f>SUM(E56:V56)</f>
        <v>4</v>
      </c>
    </row>
    <row r="57" spans="1:23" x14ac:dyDescent="0.3">
      <c r="A57" s="9">
        <v>48</v>
      </c>
      <c r="B57" s="4" t="s">
        <v>300</v>
      </c>
      <c r="C57" s="4" t="s">
        <v>301</v>
      </c>
      <c r="D57" s="10" t="s">
        <v>21</v>
      </c>
      <c r="E57" s="4"/>
      <c r="F57" s="4"/>
      <c r="G57" s="4"/>
      <c r="H57" s="12"/>
      <c r="I57" s="12"/>
      <c r="J57" s="12"/>
      <c r="K57" s="12"/>
      <c r="L57" s="12"/>
      <c r="M57" s="12">
        <v>2</v>
      </c>
      <c r="N57" s="12"/>
      <c r="O57" s="12"/>
      <c r="P57" s="12">
        <v>2</v>
      </c>
      <c r="Q57" s="12"/>
      <c r="R57" s="12"/>
      <c r="S57" s="4"/>
      <c r="T57" s="4"/>
      <c r="U57" s="4"/>
      <c r="V57" s="4"/>
      <c r="W57" s="9">
        <f>SUM(E57:V57)</f>
        <v>4</v>
      </c>
    </row>
    <row r="58" spans="1:23" x14ac:dyDescent="0.3">
      <c r="A58" s="9">
        <v>49</v>
      </c>
      <c r="B58" s="4" t="s">
        <v>169</v>
      </c>
      <c r="C58" s="4" t="s">
        <v>170</v>
      </c>
      <c r="D58" s="4" t="s">
        <v>21</v>
      </c>
      <c r="E58" s="4"/>
      <c r="F58" s="4"/>
      <c r="G58" s="4"/>
      <c r="H58" s="12"/>
      <c r="I58" s="12">
        <v>2</v>
      </c>
      <c r="J58" s="12"/>
      <c r="K58" s="12"/>
      <c r="L58" s="12">
        <v>1</v>
      </c>
      <c r="M58" s="12"/>
      <c r="N58" s="12"/>
      <c r="O58" s="12"/>
      <c r="P58" s="12"/>
      <c r="Q58" s="12"/>
      <c r="R58" s="12"/>
      <c r="S58" s="4"/>
      <c r="T58" s="4"/>
      <c r="U58" s="4"/>
      <c r="V58" s="4"/>
      <c r="W58" s="9">
        <f>SUM(E58:V58)</f>
        <v>3</v>
      </c>
    </row>
    <row r="59" spans="1:23" x14ac:dyDescent="0.3">
      <c r="A59" s="9">
        <v>50</v>
      </c>
      <c r="B59" s="10" t="s">
        <v>10</v>
      </c>
      <c r="C59" s="10" t="s">
        <v>11</v>
      </c>
      <c r="D59" s="10" t="s">
        <v>12</v>
      </c>
      <c r="E59" s="4">
        <v>2</v>
      </c>
      <c r="F59" s="4"/>
      <c r="G59" s="4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4"/>
      <c r="T59" s="4"/>
      <c r="U59" s="4"/>
      <c r="V59" s="4"/>
      <c r="W59" s="9">
        <f>SUM(E59:V59)</f>
        <v>2</v>
      </c>
    </row>
    <row r="60" spans="1:23" x14ac:dyDescent="0.3">
      <c r="A60" s="9">
        <v>51</v>
      </c>
      <c r="B60" s="4" t="s">
        <v>51</v>
      </c>
      <c r="C60" s="4" t="s">
        <v>52</v>
      </c>
      <c r="D60" s="4" t="s">
        <v>21</v>
      </c>
      <c r="E60" s="4"/>
      <c r="F60" s="4"/>
      <c r="G60" s="4">
        <v>2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4"/>
      <c r="T60" s="4"/>
      <c r="U60" s="4"/>
      <c r="V60" s="4"/>
      <c r="W60" s="9">
        <f>SUM(E60:V60)</f>
        <v>2</v>
      </c>
    </row>
    <row r="61" spans="1:23" x14ac:dyDescent="0.3">
      <c r="A61" s="9">
        <v>52</v>
      </c>
      <c r="B61" s="4" t="s">
        <v>29</v>
      </c>
      <c r="C61" s="4" t="s">
        <v>30</v>
      </c>
      <c r="D61" s="10" t="s">
        <v>15</v>
      </c>
      <c r="E61" s="4"/>
      <c r="F61" s="4"/>
      <c r="G61" s="4">
        <v>2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4"/>
      <c r="T61" s="4"/>
      <c r="U61" s="4"/>
      <c r="V61" s="4"/>
      <c r="W61" s="9">
        <f>SUM(E61:V61)</f>
        <v>2</v>
      </c>
    </row>
    <row r="62" spans="1:23" x14ac:dyDescent="0.3">
      <c r="A62" s="9">
        <v>53</v>
      </c>
      <c r="B62" s="10" t="s">
        <v>45</v>
      </c>
      <c r="C62" s="4" t="s">
        <v>163</v>
      </c>
      <c r="D62" s="4" t="s">
        <v>137</v>
      </c>
      <c r="E62" s="4"/>
      <c r="F62" s="4"/>
      <c r="G62" s="4"/>
      <c r="H62" s="12">
        <v>2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4"/>
      <c r="T62" s="4"/>
      <c r="U62" s="4"/>
      <c r="V62" s="4"/>
      <c r="W62" s="9">
        <f>SUM(E62:V62)</f>
        <v>2</v>
      </c>
    </row>
    <row r="63" spans="1:23" x14ac:dyDescent="0.3">
      <c r="A63" s="9">
        <v>54</v>
      </c>
      <c r="B63" s="4" t="s">
        <v>171</v>
      </c>
      <c r="C63" s="4" t="s">
        <v>172</v>
      </c>
      <c r="D63" s="4" t="s">
        <v>152</v>
      </c>
      <c r="E63" s="4"/>
      <c r="F63" s="4"/>
      <c r="G63" s="4"/>
      <c r="H63" s="4"/>
      <c r="I63" s="4">
        <v>2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9">
        <f>SUM(E63:V63)</f>
        <v>2</v>
      </c>
    </row>
    <row r="64" spans="1:23" x14ac:dyDescent="0.3">
      <c r="A64" s="9">
        <v>55</v>
      </c>
      <c r="B64" s="10" t="s">
        <v>259</v>
      </c>
      <c r="C64" s="10" t="s">
        <v>258</v>
      </c>
      <c r="D64" s="10" t="s">
        <v>17</v>
      </c>
      <c r="E64" s="4"/>
      <c r="F64" s="4"/>
      <c r="G64" s="4"/>
      <c r="H64" s="12"/>
      <c r="I64" s="12"/>
      <c r="J64" s="12"/>
      <c r="K64" s="12"/>
      <c r="L64" s="12">
        <v>2</v>
      </c>
      <c r="M64" s="12"/>
      <c r="N64" s="12"/>
      <c r="O64" s="12"/>
      <c r="P64" s="12"/>
      <c r="Q64" s="12"/>
      <c r="R64" s="12"/>
      <c r="S64" s="4"/>
      <c r="T64" s="4"/>
      <c r="U64" s="4"/>
      <c r="V64" s="4"/>
      <c r="W64" s="9">
        <f>SUM(E64:V64)</f>
        <v>2</v>
      </c>
    </row>
    <row r="65" spans="1:23" x14ac:dyDescent="0.3">
      <c r="A65" s="9">
        <v>56</v>
      </c>
      <c r="B65" s="4" t="s">
        <v>19</v>
      </c>
      <c r="C65" s="4" t="s">
        <v>260</v>
      </c>
      <c r="D65" s="4" t="s">
        <v>21</v>
      </c>
      <c r="E65" s="4"/>
      <c r="F65" s="4"/>
      <c r="G65" s="4"/>
      <c r="H65" s="12"/>
      <c r="I65" s="12"/>
      <c r="J65" s="12"/>
      <c r="K65" s="12"/>
      <c r="L65" s="12">
        <v>2</v>
      </c>
      <c r="M65" s="12"/>
      <c r="N65" s="12"/>
      <c r="O65" s="12"/>
      <c r="P65" s="12"/>
      <c r="Q65" s="12"/>
      <c r="R65" s="12"/>
      <c r="S65" s="4"/>
      <c r="T65" s="4"/>
      <c r="U65" s="4"/>
      <c r="V65" s="4"/>
      <c r="W65" s="9">
        <f>SUM(E65:V65)</f>
        <v>2</v>
      </c>
    </row>
    <row r="66" spans="1:23" x14ac:dyDescent="0.3">
      <c r="A66" s="9">
        <v>57</v>
      </c>
      <c r="B66" s="10" t="s">
        <v>294</v>
      </c>
      <c r="C66" s="10" t="s">
        <v>295</v>
      </c>
      <c r="D66" s="4" t="s">
        <v>152</v>
      </c>
      <c r="E66" s="4"/>
      <c r="F66" s="4"/>
      <c r="G66" s="4"/>
      <c r="H66" s="12"/>
      <c r="I66" s="12"/>
      <c r="J66" s="12"/>
      <c r="K66" s="12"/>
      <c r="L66" s="12"/>
      <c r="M66" s="12">
        <v>2</v>
      </c>
      <c r="N66" s="12"/>
      <c r="O66" s="12"/>
      <c r="P66" s="12"/>
      <c r="Q66" s="12"/>
      <c r="R66" s="12"/>
      <c r="S66" s="4"/>
      <c r="T66" s="4"/>
      <c r="U66" s="4"/>
      <c r="V66" s="4"/>
      <c r="W66" s="9">
        <f>SUM(E66:V66)</f>
        <v>2</v>
      </c>
    </row>
    <row r="67" spans="1:23" x14ac:dyDescent="0.3">
      <c r="A67" s="9">
        <v>58</v>
      </c>
      <c r="B67" s="4" t="s">
        <v>297</v>
      </c>
      <c r="C67" s="4" t="s">
        <v>298</v>
      </c>
      <c r="D67" s="4" t="s">
        <v>13</v>
      </c>
      <c r="E67" s="4"/>
      <c r="F67" s="4"/>
      <c r="G67" s="4"/>
      <c r="H67" s="12"/>
      <c r="I67" s="12"/>
      <c r="J67" s="12"/>
      <c r="K67" s="12"/>
      <c r="L67" s="12"/>
      <c r="M67" s="12">
        <v>2</v>
      </c>
      <c r="N67" s="12"/>
      <c r="O67" s="12"/>
      <c r="P67" s="12"/>
      <c r="Q67" s="12"/>
      <c r="R67" s="12"/>
      <c r="S67" s="4"/>
      <c r="T67" s="4"/>
      <c r="U67" s="4"/>
      <c r="V67" s="4"/>
      <c r="W67" s="9">
        <f>SUM(E67:V67)</f>
        <v>2</v>
      </c>
    </row>
    <row r="68" spans="1:23" x14ac:dyDescent="0.3">
      <c r="A68" s="9">
        <v>59</v>
      </c>
      <c r="B68" s="10" t="s">
        <v>294</v>
      </c>
      <c r="C68" s="10" t="s">
        <v>299</v>
      </c>
      <c r="D68" s="4" t="s">
        <v>152</v>
      </c>
      <c r="E68" s="4"/>
      <c r="F68" s="4"/>
      <c r="G68" s="4"/>
      <c r="H68" s="12"/>
      <c r="I68" s="12"/>
      <c r="J68" s="12"/>
      <c r="K68" s="12"/>
      <c r="L68" s="12"/>
      <c r="M68" s="12">
        <v>2</v>
      </c>
      <c r="N68" s="12"/>
      <c r="O68" s="12"/>
      <c r="P68" s="12"/>
      <c r="Q68" s="12"/>
      <c r="R68" s="12"/>
      <c r="S68" s="4"/>
      <c r="T68" s="4"/>
      <c r="U68" s="4"/>
      <c r="V68" s="4"/>
      <c r="W68" s="9">
        <f>SUM(E68:V68)</f>
        <v>2</v>
      </c>
    </row>
    <row r="69" spans="1:23" x14ac:dyDescent="0.3">
      <c r="A69" s="9">
        <v>60</v>
      </c>
      <c r="B69" s="4" t="s">
        <v>334</v>
      </c>
      <c r="C69" s="4" t="s">
        <v>335</v>
      </c>
      <c r="D69" s="4" t="s">
        <v>137</v>
      </c>
      <c r="E69" s="4"/>
      <c r="F69" s="4"/>
      <c r="G69" s="4"/>
      <c r="H69" s="4"/>
      <c r="I69" s="4"/>
      <c r="J69" s="4"/>
      <c r="K69" s="4"/>
      <c r="L69" s="4"/>
      <c r="M69" s="4"/>
      <c r="N69" s="4">
        <v>2</v>
      </c>
      <c r="O69" s="4"/>
      <c r="P69" s="4"/>
      <c r="Q69" s="4"/>
      <c r="R69" s="4"/>
      <c r="S69" s="4"/>
      <c r="T69" s="4"/>
      <c r="U69" s="4"/>
      <c r="V69" s="4"/>
      <c r="W69" s="9">
        <f>SUM(E69:V69)</f>
        <v>2</v>
      </c>
    </row>
    <row r="70" spans="1:23" x14ac:dyDescent="0.3">
      <c r="A70" s="9">
        <v>61</v>
      </c>
      <c r="B70" s="10" t="s">
        <v>57</v>
      </c>
      <c r="C70" s="10" t="s">
        <v>337</v>
      </c>
      <c r="D70" s="4" t="s">
        <v>17</v>
      </c>
      <c r="E70" s="4"/>
      <c r="F70" s="4"/>
      <c r="G70" s="4"/>
      <c r="H70" s="12"/>
      <c r="I70" s="12"/>
      <c r="J70" s="12"/>
      <c r="K70" s="12"/>
      <c r="L70" s="12"/>
      <c r="M70" s="12"/>
      <c r="N70" s="12">
        <v>2</v>
      </c>
      <c r="O70" s="12"/>
      <c r="P70" s="12"/>
      <c r="Q70" s="12"/>
      <c r="R70" s="12"/>
      <c r="S70" s="4"/>
      <c r="T70" s="4"/>
      <c r="U70" s="4"/>
      <c r="V70" s="4"/>
      <c r="W70" s="9">
        <f>SUM(E70:V70)</f>
        <v>2</v>
      </c>
    </row>
    <row r="71" spans="1:23" x14ac:dyDescent="0.3">
      <c r="A71" s="9">
        <v>62</v>
      </c>
      <c r="B71" s="4" t="s">
        <v>18</v>
      </c>
      <c r="C71" s="4" t="s">
        <v>166</v>
      </c>
      <c r="D71" s="4" t="s">
        <v>13</v>
      </c>
      <c r="E71" s="4"/>
      <c r="F71" s="4"/>
      <c r="G71" s="4"/>
      <c r="H71" s="4"/>
      <c r="I71" s="4">
        <v>1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9">
        <f>SUM(E71:V71)</f>
        <v>1</v>
      </c>
    </row>
    <row r="72" spans="1:23" x14ac:dyDescent="0.3">
      <c r="A72" s="9">
        <v>63</v>
      </c>
      <c r="B72" s="4"/>
      <c r="C72" s="4"/>
      <c r="D72" s="10"/>
      <c r="E72" s="4"/>
      <c r="F72" s="4"/>
      <c r="G72" s="4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4"/>
      <c r="T72" s="4"/>
      <c r="U72" s="4"/>
      <c r="V72" s="4"/>
      <c r="W72" s="9">
        <f>SUM(E72:V72)</f>
        <v>0</v>
      </c>
    </row>
    <row r="73" spans="1:23" x14ac:dyDescent="0.3">
      <c r="A73" s="9">
        <v>64</v>
      </c>
      <c r="B73" s="4"/>
      <c r="C73" s="4"/>
      <c r="D73" s="4"/>
      <c r="E73" s="4"/>
      <c r="F73" s="4"/>
      <c r="G73" s="4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4"/>
      <c r="T73" s="4"/>
      <c r="U73" s="4"/>
      <c r="V73" s="4"/>
      <c r="W73" s="9">
        <f>SUM(E73:V73)</f>
        <v>0</v>
      </c>
    </row>
    <row r="74" spans="1:23" x14ac:dyDescent="0.3">
      <c r="A74" s="9">
        <v>65</v>
      </c>
      <c r="B74" s="4"/>
      <c r="C74" s="4"/>
      <c r="D74" s="4"/>
      <c r="E74" s="4"/>
      <c r="F74" s="4"/>
      <c r="G74" s="4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4"/>
      <c r="T74" s="4"/>
      <c r="U74" s="4"/>
      <c r="V74" s="4"/>
      <c r="W74" s="9">
        <f>SUM(E74:V74)</f>
        <v>0</v>
      </c>
    </row>
    <row r="75" spans="1:23" x14ac:dyDescent="0.3">
      <c r="A75" s="9">
        <v>66</v>
      </c>
      <c r="B75" s="10"/>
      <c r="C75" s="4"/>
      <c r="D75" s="4"/>
      <c r="E75" s="4"/>
      <c r="F75" s="4"/>
      <c r="G75" s="4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4"/>
      <c r="T75" s="4"/>
      <c r="U75" s="4"/>
      <c r="V75" s="4"/>
      <c r="W75" s="9">
        <f>SUM(E75:V75)</f>
        <v>0</v>
      </c>
    </row>
    <row r="76" spans="1:23" x14ac:dyDescent="0.3">
      <c r="A76" s="9">
        <v>67</v>
      </c>
      <c r="B76" s="10"/>
      <c r="C76" s="4"/>
      <c r="D76" s="4"/>
      <c r="E76" s="4"/>
      <c r="F76" s="4"/>
      <c r="G76" s="4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4"/>
      <c r="T76" s="4"/>
      <c r="U76" s="4"/>
      <c r="V76" s="4"/>
      <c r="W76" s="9">
        <f>SUM(E76:V76)</f>
        <v>0</v>
      </c>
    </row>
    <row r="77" spans="1:23" x14ac:dyDescent="0.3">
      <c r="A77" s="9">
        <v>68</v>
      </c>
      <c r="B77" s="10"/>
      <c r="C77" s="4"/>
      <c r="D77" s="4"/>
      <c r="E77" s="4"/>
      <c r="F77" s="4"/>
      <c r="G77" s="4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4"/>
      <c r="T77" s="4"/>
      <c r="U77" s="4"/>
      <c r="V77" s="4"/>
      <c r="W77" s="9">
        <f>SUM(E77:V77)</f>
        <v>0</v>
      </c>
    </row>
    <row r="78" spans="1:23" x14ac:dyDescent="0.3">
      <c r="A78" s="9">
        <v>69</v>
      </c>
      <c r="B78" s="10"/>
      <c r="C78" s="4"/>
      <c r="D78" s="10"/>
      <c r="E78" s="4"/>
      <c r="F78" s="4"/>
      <c r="G78" s="4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4"/>
      <c r="T78" s="4"/>
      <c r="U78" s="4"/>
      <c r="V78" s="4"/>
      <c r="W78" s="9">
        <f>SUM(E78:V78)</f>
        <v>0</v>
      </c>
    </row>
    <row r="79" spans="1:23" x14ac:dyDescent="0.3">
      <c r="A79" s="9">
        <v>70</v>
      </c>
      <c r="B79" s="10"/>
      <c r="C79" s="4"/>
      <c r="D79" s="4"/>
      <c r="E79" s="4"/>
      <c r="F79" s="4"/>
      <c r="G79" s="4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4"/>
      <c r="T79" s="4"/>
      <c r="U79" s="4"/>
      <c r="V79" s="4"/>
      <c r="W79" s="9">
        <f t="shared" ref="W74:W79" si="0">SUM(E79:V79)</f>
        <v>0</v>
      </c>
    </row>
    <row r="80" spans="1:23" x14ac:dyDescent="0.3">
      <c r="A80" s="9">
        <v>71</v>
      </c>
      <c r="B80" s="10"/>
      <c r="C80" s="4"/>
      <c r="D80" s="4"/>
      <c r="E80" s="4"/>
      <c r="F80" s="4"/>
      <c r="G80" s="4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4"/>
      <c r="T80" s="4"/>
      <c r="U80" s="4"/>
      <c r="V80" s="4"/>
      <c r="W80" s="9">
        <f t="shared" ref="W80:W86" si="1">SUM(E80:V80)</f>
        <v>0</v>
      </c>
    </row>
    <row r="81" spans="1:23" x14ac:dyDescent="0.3">
      <c r="A81" s="9">
        <v>72</v>
      </c>
      <c r="B81" s="4"/>
      <c r="C81" s="4"/>
      <c r="D81" s="4"/>
      <c r="E81" s="4"/>
      <c r="F81" s="4"/>
      <c r="G81" s="4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4"/>
      <c r="T81" s="4"/>
      <c r="U81" s="4"/>
      <c r="V81" s="4"/>
      <c r="W81" s="9">
        <f t="shared" si="1"/>
        <v>0</v>
      </c>
    </row>
    <row r="82" spans="1:23" x14ac:dyDescent="0.3">
      <c r="A82" s="9">
        <v>73</v>
      </c>
      <c r="B82" s="10"/>
      <c r="C82" s="10"/>
      <c r="D82" s="10"/>
      <c r="E82" s="4"/>
      <c r="F82" s="4"/>
      <c r="G82" s="4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4"/>
      <c r="T82" s="4"/>
      <c r="U82" s="4"/>
      <c r="V82" s="4"/>
      <c r="W82" s="9">
        <f t="shared" si="1"/>
        <v>0</v>
      </c>
    </row>
    <row r="83" spans="1:23" x14ac:dyDescent="0.3">
      <c r="A83" s="9">
        <v>74</v>
      </c>
      <c r="B83" s="4"/>
      <c r="C83" s="4"/>
      <c r="D83" s="4"/>
      <c r="E83" s="4"/>
      <c r="F83" s="4"/>
      <c r="G83" s="4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4"/>
      <c r="T83" s="4"/>
      <c r="U83" s="4"/>
      <c r="V83" s="4"/>
      <c r="W83" s="9">
        <f t="shared" si="1"/>
        <v>0</v>
      </c>
    </row>
    <row r="84" spans="1:23" x14ac:dyDescent="0.3">
      <c r="A84" s="9">
        <v>75</v>
      </c>
      <c r="B84" s="10"/>
      <c r="C84" s="4"/>
      <c r="D84" s="4"/>
      <c r="E84" s="4"/>
      <c r="F84" s="4"/>
      <c r="G84" s="4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4"/>
      <c r="T84" s="4"/>
      <c r="U84" s="4"/>
      <c r="V84" s="4"/>
      <c r="W84" s="9">
        <f t="shared" si="1"/>
        <v>0</v>
      </c>
    </row>
    <row r="85" spans="1:23" x14ac:dyDescent="0.3">
      <c r="A85" s="9"/>
      <c r="B85" s="10"/>
      <c r="C85" s="4"/>
      <c r="D85" s="4"/>
      <c r="E85" s="4"/>
      <c r="F85" s="4"/>
      <c r="G85" s="4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4"/>
      <c r="T85" s="4"/>
      <c r="U85" s="4"/>
      <c r="V85" s="4"/>
      <c r="W85" s="9">
        <f t="shared" si="1"/>
        <v>0</v>
      </c>
    </row>
    <row r="86" spans="1:23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9">
        <f t="shared" si="1"/>
        <v>0</v>
      </c>
    </row>
    <row r="87" spans="1:23" x14ac:dyDescent="0.3">
      <c r="A87" s="1"/>
      <c r="B87" s="2" t="s">
        <v>53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</sheetData>
  <sortState xmlns:xlrd2="http://schemas.microsoft.com/office/spreadsheetml/2017/richdata2" ref="B7:W78">
    <sortCondition descending="1" ref="W7:W78"/>
  </sortState>
  <mergeCells count="1"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2D482-D51A-4560-B4DE-677F85BC4A8D}">
  <dimension ref="A1:V88"/>
  <sheetViews>
    <sheetView workbookViewId="0">
      <pane ySplit="1" topLeftCell="A71" activePane="bottomLeft" state="frozen"/>
      <selection pane="bottomLeft" activeCell="D94" sqref="D94"/>
    </sheetView>
  </sheetViews>
  <sheetFormatPr defaultRowHeight="14.4" x14ac:dyDescent="0.3"/>
  <cols>
    <col min="2" max="2" width="21" bestFit="1" customWidth="1"/>
    <col min="3" max="3" width="20" customWidth="1"/>
    <col min="4" max="4" width="19.21875" customWidth="1"/>
    <col min="5" max="6" width="6.109375" customWidth="1"/>
    <col min="7" max="7" width="6.109375" style="105" customWidth="1"/>
    <col min="8" max="12" width="6.109375" customWidth="1"/>
    <col min="13" max="13" width="6.109375" style="121" customWidth="1"/>
    <col min="14" max="18" width="6.109375" customWidth="1"/>
  </cols>
  <sheetData>
    <row r="1" spans="1:22" ht="176.4" x14ac:dyDescent="0.3">
      <c r="A1" s="21"/>
      <c r="B1" s="126" t="s">
        <v>238</v>
      </c>
      <c r="C1" s="127"/>
      <c r="D1" s="127"/>
      <c r="E1" s="17" t="s">
        <v>180</v>
      </c>
      <c r="F1" s="17" t="s">
        <v>149</v>
      </c>
      <c r="G1" s="97" t="s">
        <v>185</v>
      </c>
      <c r="H1" s="17" t="s">
        <v>191</v>
      </c>
      <c r="I1" s="17" t="s">
        <v>192</v>
      </c>
      <c r="J1" s="17" t="s">
        <v>194</v>
      </c>
      <c r="K1" s="17" t="s">
        <v>240</v>
      </c>
      <c r="L1" s="17" t="s">
        <v>288</v>
      </c>
      <c r="M1" s="116" t="s">
        <v>302</v>
      </c>
      <c r="N1" s="17" t="s">
        <v>331</v>
      </c>
      <c r="O1" s="17" t="s">
        <v>356</v>
      </c>
      <c r="P1" s="17" t="s">
        <v>363</v>
      </c>
      <c r="Q1" s="17" t="s">
        <v>376</v>
      </c>
      <c r="R1" s="17" t="s">
        <v>381</v>
      </c>
      <c r="S1" s="17"/>
      <c r="T1" s="17"/>
      <c r="U1" s="17"/>
      <c r="V1" s="27" t="s">
        <v>56</v>
      </c>
    </row>
    <row r="2" spans="1:22" s="113" customFormat="1" ht="12.6" x14ac:dyDescent="0.2">
      <c r="A2" s="112" t="s">
        <v>239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7"/>
      <c r="N2" s="112"/>
      <c r="O2" s="112"/>
      <c r="P2" s="112"/>
      <c r="Q2" s="112"/>
      <c r="R2" s="112"/>
      <c r="S2" s="112"/>
      <c r="T2" s="112"/>
      <c r="U2" s="112"/>
      <c r="V2" s="112"/>
    </row>
    <row r="3" spans="1:22" s="113" customFormat="1" ht="12.6" x14ac:dyDescent="0.2">
      <c r="A3" s="112"/>
      <c r="B3" s="112" t="s">
        <v>2</v>
      </c>
      <c r="C3" s="112" t="s">
        <v>82</v>
      </c>
      <c r="D3" s="112" t="s">
        <v>4</v>
      </c>
      <c r="E3" s="112"/>
      <c r="F3" s="112"/>
      <c r="G3" s="112"/>
      <c r="H3" s="112"/>
      <c r="I3" s="112"/>
      <c r="J3" s="112"/>
      <c r="K3" s="112"/>
      <c r="L3" s="112"/>
      <c r="M3" s="117"/>
      <c r="N3" s="112"/>
      <c r="O3" s="112"/>
      <c r="P3" s="112"/>
      <c r="Q3" s="112"/>
      <c r="R3" s="112"/>
      <c r="S3" s="112"/>
      <c r="T3" s="112"/>
      <c r="U3" s="112"/>
      <c r="V3" s="112"/>
    </row>
    <row r="4" spans="1:22" x14ac:dyDescent="0.3">
      <c r="A4" s="19">
        <v>1</v>
      </c>
      <c r="B4" s="1" t="s">
        <v>76</v>
      </c>
      <c r="C4" s="4" t="s">
        <v>77</v>
      </c>
      <c r="D4" s="10" t="s">
        <v>12</v>
      </c>
      <c r="E4" s="4">
        <v>5</v>
      </c>
      <c r="F4" s="4">
        <v>7</v>
      </c>
      <c r="G4" s="107"/>
      <c r="H4" s="12">
        <f>(7+8)</f>
        <v>15</v>
      </c>
      <c r="I4" s="12"/>
      <c r="J4" s="12">
        <f>(7+7+8)</f>
        <v>22</v>
      </c>
      <c r="K4" s="12">
        <v>4</v>
      </c>
      <c r="L4" s="12"/>
      <c r="M4" s="107"/>
      <c r="N4" s="12"/>
      <c r="O4" s="107"/>
      <c r="P4" s="12"/>
      <c r="Q4" s="12"/>
      <c r="R4" s="12"/>
      <c r="S4" s="12"/>
      <c r="T4" s="12"/>
      <c r="U4" s="4"/>
      <c r="V4" s="18">
        <f>SUM(E4:U4)</f>
        <v>53</v>
      </c>
    </row>
    <row r="5" spans="1:22" x14ac:dyDescent="0.3">
      <c r="A5" s="19">
        <v>2</v>
      </c>
      <c r="B5" s="10" t="s">
        <v>60</v>
      </c>
      <c r="C5" s="10" t="s">
        <v>379</v>
      </c>
      <c r="D5" s="10" t="s">
        <v>15</v>
      </c>
      <c r="E5" s="4"/>
      <c r="F5" s="4"/>
      <c r="G5" s="107"/>
      <c r="H5" s="12"/>
      <c r="I5" s="12"/>
      <c r="J5" s="12"/>
      <c r="K5" s="12"/>
      <c r="L5" s="12"/>
      <c r="M5" s="107"/>
      <c r="N5" s="12"/>
      <c r="O5" s="107"/>
      <c r="P5" s="12"/>
      <c r="Q5" s="12">
        <f>(18+18)</f>
        <v>36</v>
      </c>
      <c r="R5" s="12"/>
      <c r="S5" s="12"/>
      <c r="T5" s="12"/>
      <c r="U5" s="4"/>
      <c r="V5" s="18">
        <f>SUM(E5:U5)</f>
        <v>36</v>
      </c>
    </row>
    <row r="6" spans="1:22" x14ac:dyDescent="0.3">
      <c r="A6" s="19">
        <v>3</v>
      </c>
      <c r="B6" s="4" t="s">
        <v>36</v>
      </c>
      <c r="C6" s="4" t="s">
        <v>59</v>
      </c>
      <c r="D6" s="4" t="s">
        <v>17</v>
      </c>
      <c r="E6" s="4"/>
      <c r="F6" s="4"/>
      <c r="G6" s="95"/>
      <c r="H6" s="4"/>
      <c r="I6" s="4"/>
      <c r="J6" s="4">
        <v>8</v>
      </c>
      <c r="K6" s="4"/>
      <c r="L6" s="4"/>
      <c r="M6" s="95"/>
      <c r="N6" s="4"/>
      <c r="O6" s="95"/>
      <c r="P6" s="4">
        <v>9</v>
      </c>
      <c r="Q6" s="4">
        <v>14</v>
      </c>
      <c r="R6" s="4"/>
      <c r="S6" s="4"/>
      <c r="T6" s="4"/>
      <c r="U6" s="4"/>
      <c r="V6" s="18">
        <f>SUM(E6:U6)</f>
        <v>31</v>
      </c>
    </row>
    <row r="7" spans="1:22" x14ac:dyDescent="0.3">
      <c r="A7" s="19">
        <v>4</v>
      </c>
      <c r="B7" s="10" t="s">
        <v>63</v>
      </c>
      <c r="C7" s="10" t="s">
        <v>193</v>
      </c>
      <c r="D7" s="10" t="s">
        <v>64</v>
      </c>
      <c r="E7" s="4"/>
      <c r="F7" s="4"/>
      <c r="G7" s="107"/>
      <c r="H7" s="12"/>
      <c r="I7" s="12">
        <v>2</v>
      </c>
      <c r="J7" s="12"/>
      <c r="K7" s="12">
        <v>2</v>
      </c>
      <c r="L7" s="12"/>
      <c r="M7" s="107"/>
      <c r="N7" s="12"/>
      <c r="O7" s="107"/>
      <c r="P7" s="12">
        <v>6</v>
      </c>
      <c r="Q7" s="12">
        <v>14</v>
      </c>
      <c r="R7" s="12"/>
      <c r="S7" s="12"/>
      <c r="T7" s="12"/>
      <c r="U7" s="4"/>
      <c r="V7" s="18">
        <f>SUM(E7:U7)</f>
        <v>24</v>
      </c>
    </row>
    <row r="8" spans="1:22" x14ac:dyDescent="0.3">
      <c r="A8" s="19">
        <v>5</v>
      </c>
      <c r="B8" s="10" t="s">
        <v>243</v>
      </c>
      <c r="C8" s="10" t="s">
        <v>244</v>
      </c>
      <c r="D8" s="4" t="s">
        <v>64</v>
      </c>
      <c r="E8" s="4"/>
      <c r="F8" s="4"/>
      <c r="G8" s="107"/>
      <c r="H8" s="12"/>
      <c r="I8" s="12"/>
      <c r="J8" s="12"/>
      <c r="K8" s="12">
        <v>5</v>
      </c>
      <c r="L8" s="12"/>
      <c r="M8" s="107"/>
      <c r="N8" s="12">
        <f>(9+9)</f>
        <v>18</v>
      </c>
      <c r="O8" s="107"/>
      <c r="P8" s="12"/>
      <c r="Q8" s="12"/>
      <c r="R8" s="12"/>
      <c r="S8" s="12"/>
      <c r="T8" s="12"/>
      <c r="U8" s="4"/>
      <c r="V8" s="18">
        <f>SUM(E8:U8)</f>
        <v>23</v>
      </c>
    </row>
    <row r="9" spans="1:22" x14ac:dyDescent="0.3">
      <c r="A9" s="19">
        <v>6</v>
      </c>
      <c r="B9" s="10" t="s">
        <v>74</v>
      </c>
      <c r="C9" s="10" t="s">
        <v>75</v>
      </c>
      <c r="D9" s="10" t="s">
        <v>64</v>
      </c>
      <c r="E9" s="4"/>
      <c r="F9" s="4"/>
      <c r="G9" s="107"/>
      <c r="H9" s="12"/>
      <c r="I9" s="12">
        <v>5</v>
      </c>
      <c r="J9" s="12"/>
      <c r="K9" s="12"/>
      <c r="L9" s="12"/>
      <c r="M9" s="107"/>
      <c r="N9" s="12"/>
      <c r="O9" s="107"/>
      <c r="P9" s="12">
        <v>8</v>
      </c>
      <c r="Q9" s="12"/>
      <c r="R9" s="12">
        <v>9</v>
      </c>
      <c r="S9" s="31"/>
      <c r="T9" s="31"/>
      <c r="U9" s="4"/>
      <c r="V9" s="18">
        <f>SUM(E9:U9)</f>
        <v>22</v>
      </c>
    </row>
    <row r="10" spans="1:22" x14ac:dyDescent="0.3">
      <c r="A10" s="19">
        <v>7</v>
      </c>
      <c r="B10" s="10" t="s">
        <v>60</v>
      </c>
      <c r="C10" s="10" t="s">
        <v>61</v>
      </c>
      <c r="D10" s="10" t="s">
        <v>15</v>
      </c>
      <c r="E10" s="4"/>
      <c r="F10" s="4">
        <f>(5+9)</f>
        <v>14</v>
      </c>
      <c r="G10" s="107"/>
      <c r="H10" s="12"/>
      <c r="I10" s="12">
        <v>7</v>
      </c>
      <c r="J10" s="12"/>
      <c r="K10" s="12"/>
      <c r="L10" s="12"/>
      <c r="M10" s="107"/>
      <c r="N10" s="12"/>
      <c r="O10" s="107"/>
      <c r="P10" s="12"/>
      <c r="Q10" s="12"/>
      <c r="R10" s="12"/>
      <c r="S10" s="12"/>
      <c r="T10" s="12"/>
      <c r="U10" s="4"/>
      <c r="V10" s="18">
        <f>SUM(E10:U10)</f>
        <v>21</v>
      </c>
    </row>
    <row r="11" spans="1:22" x14ac:dyDescent="0.3">
      <c r="A11" s="19">
        <v>8</v>
      </c>
      <c r="B11" s="32" t="s">
        <v>62</v>
      </c>
      <c r="C11" s="4" t="s">
        <v>190</v>
      </c>
      <c r="D11" s="10" t="s">
        <v>83</v>
      </c>
      <c r="E11" s="10"/>
      <c r="F11" s="10"/>
      <c r="G11" s="13">
        <v>9</v>
      </c>
      <c r="H11" s="13"/>
      <c r="I11" s="13"/>
      <c r="J11" s="13"/>
      <c r="K11" s="13"/>
      <c r="L11" s="13"/>
      <c r="M11" s="108">
        <v>8</v>
      </c>
      <c r="N11" s="13"/>
      <c r="O11" s="108"/>
      <c r="P11" s="13"/>
      <c r="Q11" s="13"/>
      <c r="R11" s="13"/>
      <c r="S11" s="13"/>
      <c r="T11" s="13"/>
      <c r="U11" s="4"/>
      <c r="V11" s="18">
        <f>SUM(E11:U11)</f>
        <v>17</v>
      </c>
    </row>
    <row r="12" spans="1:22" x14ac:dyDescent="0.3">
      <c r="A12" s="19">
        <v>9</v>
      </c>
      <c r="B12" s="10" t="s">
        <v>303</v>
      </c>
      <c r="C12" s="10" t="s">
        <v>304</v>
      </c>
      <c r="D12" s="10" t="s">
        <v>15</v>
      </c>
      <c r="E12" s="4"/>
      <c r="F12" s="4"/>
      <c r="G12" s="107"/>
      <c r="H12" s="12"/>
      <c r="I12" s="12"/>
      <c r="J12" s="12"/>
      <c r="K12" s="12"/>
      <c r="L12" s="12"/>
      <c r="M12" s="107">
        <v>7</v>
      </c>
      <c r="N12" s="12">
        <v>5</v>
      </c>
      <c r="O12" s="107"/>
      <c r="P12" s="12"/>
      <c r="Q12" s="12">
        <v>5</v>
      </c>
      <c r="R12" s="12"/>
      <c r="S12" s="12"/>
      <c r="T12" s="12"/>
      <c r="U12" s="4"/>
      <c r="V12" s="18">
        <f>SUM(E12:U12)</f>
        <v>17</v>
      </c>
    </row>
    <row r="13" spans="1:22" x14ac:dyDescent="0.3">
      <c r="A13" s="19">
        <v>10</v>
      </c>
      <c r="B13" s="10" t="s">
        <v>65</v>
      </c>
      <c r="C13" s="10" t="s">
        <v>66</v>
      </c>
      <c r="D13" s="10" t="s">
        <v>17</v>
      </c>
      <c r="E13" s="4">
        <v>2</v>
      </c>
      <c r="F13" s="4"/>
      <c r="G13" s="107"/>
      <c r="H13" s="12"/>
      <c r="I13" s="12"/>
      <c r="J13" s="12"/>
      <c r="K13" s="12">
        <f>SUM(5+7)</f>
        <v>12</v>
      </c>
      <c r="L13" s="12"/>
      <c r="M13" s="107"/>
      <c r="N13" s="12"/>
      <c r="O13" s="107"/>
      <c r="P13" s="12"/>
      <c r="Q13" s="12"/>
      <c r="R13" s="12"/>
      <c r="S13" s="12"/>
      <c r="T13" s="12"/>
      <c r="U13" s="4"/>
      <c r="V13" s="18">
        <f>SUM(E13:U13)</f>
        <v>14</v>
      </c>
    </row>
    <row r="14" spans="1:22" x14ac:dyDescent="0.3">
      <c r="A14" s="19">
        <v>11</v>
      </c>
      <c r="B14" s="32" t="s">
        <v>338</v>
      </c>
      <c r="C14" s="56" t="s">
        <v>339</v>
      </c>
      <c r="D14" s="10" t="s">
        <v>64</v>
      </c>
      <c r="E14" s="10"/>
      <c r="F14" s="10"/>
      <c r="G14" s="108"/>
      <c r="H14" s="13"/>
      <c r="I14" s="13"/>
      <c r="J14" s="13"/>
      <c r="K14" s="13"/>
      <c r="L14" s="13"/>
      <c r="M14" s="108"/>
      <c r="N14" s="13">
        <v>7</v>
      </c>
      <c r="O14" s="108">
        <v>7</v>
      </c>
      <c r="P14" s="13"/>
      <c r="Q14" s="13"/>
      <c r="R14" s="13"/>
      <c r="S14" s="13"/>
      <c r="T14" s="13"/>
      <c r="U14" s="4"/>
      <c r="V14" s="18">
        <f>SUM(E14:U14)</f>
        <v>14</v>
      </c>
    </row>
    <row r="15" spans="1:22" x14ac:dyDescent="0.3">
      <c r="A15" s="19">
        <v>12</v>
      </c>
      <c r="B15" s="10" t="s">
        <v>357</v>
      </c>
      <c r="C15" s="10" t="s">
        <v>358</v>
      </c>
      <c r="D15" s="10" t="s">
        <v>64</v>
      </c>
      <c r="E15" s="35"/>
      <c r="F15" s="35"/>
      <c r="G15" s="109"/>
      <c r="H15" s="35"/>
      <c r="I15" s="35"/>
      <c r="J15" s="35"/>
      <c r="K15" s="36"/>
      <c r="L15" s="35"/>
      <c r="M15" s="39"/>
      <c r="N15" s="35"/>
      <c r="O15" s="39">
        <v>7</v>
      </c>
      <c r="P15" s="39">
        <v>7</v>
      </c>
      <c r="Q15" s="35"/>
      <c r="R15" s="39"/>
      <c r="S15" s="35"/>
      <c r="T15" s="35"/>
      <c r="U15" s="35"/>
      <c r="V15" s="18">
        <f>SUM(E15:U15)</f>
        <v>14</v>
      </c>
    </row>
    <row r="16" spans="1:22" x14ac:dyDescent="0.3">
      <c r="A16" s="19">
        <v>13</v>
      </c>
      <c r="B16" s="10" t="s">
        <v>71</v>
      </c>
      <c r="C16" s="10" t="s">
        <v>72</v>
      </c>
      <c r="D16" s="10" t="s">
        <v>73</v>
      </c>
      <c r="E16" s="4"/>
      <c r="F16" s="4"/>
      <c r="G16" s="107">
        <f>(7+5)</f>
        <v>12</v>
      </c>
      <c r="H16" s="12"/>
      <c r="I16" s="12"/>
      <c r="J16" s="12"/>
      <c r="K16" s="12"/>
      <c r="L16" s="12"/>
      <c r="M16" s="107"/>
      <c r="N16" s="12"/>
      <c r="O16" s="107"/>
      <c r="P16" s="12"/>
      <c r="Q16" s="12"/>
      <c r="R16" s="12"/>
      <c r="S16" s="12"/>
      <c r="T16" s="12"/>
      <c r="U16" s="4"/>
      <c r="V16" s="18">
        <f>SUM(E16:U16)</f>
        <v>12</v>
      </c>
    </row>
    <row r="17" spans="1:22" x14ac:dyDescent="0.3">
      <c r="A17" s="19">
        <v>14</v>
      </c>
      <c r="B17" s="10" t="s">
        <v>197</v>
      </c>
      <c r="C17" s="10" t="s">
        <v>198</v>
      </c>
      <c r="D17" s="10" t="s">
        <v>15</v>
      </c>
      <c r="E17" s="4"/>
      <c r="F17" s="4"/>
      <c r="G17" s="107"/>
      <c r="H17" s="12"/>
      <c r="I17" s="12"/>
      <c r="J17" s="12">
        <v>5</v>
      </c>
      <c r="K17" s="12"/>
      <c r="L17" s="12"/>
      <c r="M17" s="107"/>
      <c r="N17" s="12"/>
      <c r="O17" s="107"/>
      <c r="P17" s="12"/>
      <c r="Q17" s="12">
        <v>7</v>
      </c>
      <c r="R17" s="12"/>
      <c r="S17" s="12"/>
      <c r="T17" s="31"/>
      <c r="U17" s="4"/>
      <c r="V17" s="18">
        <f>SUM(E17:U17)</f>
        <v>12</v>
      </c>
    </row>
    <row r="18" spans="1:22" x14ac:dyDescent="0.3">
      <c r="A18" s="19">
        <v>15</v>
      </c>
      <c r="B18" s="10" t="s">
        <v>68</v>
      </c>
      <c r="C18" s="10" t="s">
        <v>69</v>
      </c>
      <c r="D18" s="10" t="s">
        <v>137</v>
      </c>
      <c r="E18" s="35"/>
      <c r="F18" s="35"/>
      <c r="G18" s="39">
        <v>4</v>
      </c>
      <c r="H18" s="35"/>
      <c r="I18" s="35"/>
      <c r="J18" s="35"/>
      <c r="K18" s="36"/>
      <c r="L18" s="37"/>
      <c r="M18" s="39">
        <v>7</v>
      </c>
      <c r="N18" s="35"/>
      <c r="O18" s="39"/>
      <c r="P18" s="35"/>
      <c r="Q18" s="35"/>
      <c r="R18" s="35"/>
      <c r="S18" s="35"/>
      <c r="T18" s="35"/>
      <c r="U18" s="35"/>
      <c r="V18" s="18">
        <f>SUM(E18:U18)</f>
        <v>11</v>
      </c>
    </row>
    <row r="19" spans="1:22" x14ac:dyDescent="0.3">
      <c r="A19" s="19">
        <v>16</v>
      </c>
      <c r="B19" s="10" t="s">
        <v>181</v>
      </c>
      <c r="C19" s="10" t="s">
        <v>182</v>
      </c>
      <c r="D19" s="10" t="s">
        <v>13</v>
      </c>
      <c r="E19" s="4">
        <v>2</v>
      </c>
      <c r="F19" s="4"/>
      <c r="G19" s="107"/>
      <c r="H19" s="12">
        <f>(5+2)</f>
        <v>7</v>
      </c>
      <c r="I19" s="12"/>
      <c r="J19" s="12"/>
      <c r="K19" s="12"/>
      <c r="L19" s="12"/>
      <c r="M19" s="107"/>
      <c r="N19" s="12"/>
      <c r="O19" s="107"/>
      <c r="P19" s="12"/>
      <c r="Q19" s="12"/>
      <c r="R19" s="12"/>
      <c r="S19" s="31"/>
      <c r="T19" s="12"/>
      <c r="U19" s="4"/>
      <c r="V19" s="18">
        <f>SUM(E19:U19)</f>
        <v>9</v>
      </c>
    </row>
    <row r="20" spans="1:22" x14ac:dyDescent="0.3">
      <c r="A20" s="19">
        <v>17</v>
      </c>
      <c r="B20" s="10" t="s">
        <v>78</v>
      </c>
      <c r="C20" s="10" t="s">
        <v>186</v>
      </c>
      <c r="D20" s="10" t="s">
        <v>35</v>
      </c>
      <c r="E20" s="4"/>
      <c r="F20" s="4"/>
      <c r="G20" s="107">
        <v>5</v>
      </c>
      <c r="H20" s="12"/>
      <c r="I20" s="12"/>
      <c r="J20" s="12"/>
      <c r="K20" s="12">
        <v>4</v>
      </c>
      <c r="L20" s="12"/>
      <c r="M20" s="107"/>
      <c r="N20" s="12"/>
      <c r="O20" s="107"/>
      <c r="P20" s="12"/>
      <c r="Q20" s="12"/>
      <c r="R20" s="12"/>
      <c r="S20" s="12"/>
      <c r="T20" s="12"/>
      <c r="U20" s="4"/>
      <c r="V20" s="18">
        <f>SUM(E20:U20)</f>
        <v>9</v>
      </c>
    </row>
    <row r="21" spans="1:22" x14ac:dyDescent="0.3">
      <c r="A21" s="19">
        <v>18</v>
      </c>
      <c r="B21" s="4" t="s">
        <v>57</v>
      </c>
      <c r="C21" s="10" t="s">
        <v>58</v>
      </c>
      <c r="D21" s="10" t="s">
        <v>17</v>
      </c>
      <c r="E21" s="4">
        <f>(7+0)</f>
        <v>7</v>
      </c>
      <c r="F21" s="4"/>
      <c r="G21" s="107"/>
      <c r="H21" s="12"/>
      <c r="I21" s="12"/>
      <c r="J21" s="12"/>
      <c r="K21" s="12"/>
      <c r="L21" s="12"/>
      <c r="M21" s="107"/>
      <c r="N21" s="12"/>
      <c r="O21" s="107"/>
      <c r="P21" s="12"/>
      <c r="Q21" s="12"/>
      <c r="R21" s="12"/>
      <c r="S21" s="12"/>
      <c r="T21" s="12"/>
      <c r="U21" s="4"/>
      <c r="V21" s="18">
        <f>SUM(E21:U21)</f>
        <v>7</v>
      </c>
    </row>
    <row r="22" spans="1:22" x14ac:dyDescent="0.3">
      <c r="A22" s="19">
        <v>19</v>
      </c>
      <c r="B22" s="10" t="s">
        <v>289</v>
      </c>
      <c r="C22" s="10" t="s">
        <v>290</v>
      </c>
      <c r="D22" s="10" t="s">
        <v>21</v>
      </c>
      <c r="E22" s="35"/>
      <c r="F22" s="35"/>
      <c r="G22" s="109"/>
      <c r="H22" s="35"/>
      <c r="I22" s="35"/>
      <c r="J22" s="35"/>
      <c r="K22" s="36"/>
      <c r="L22" s="39">
        <v>7</v>
      </c>
      <c r="M22" s="39"/>
      <c r="N22" s="35"/>
      <c r="O22" s="39"/>
      <c r="P22" s="35"/>
      <c r="Q22" s="39"/>
      <c r="R22" s="35"/>
      <c r="S22" s="35"/>
      <c r="T22" s="35"/>
      <c r="U22" s="35"/>
      <c r="V22" s="18">
        <f>SUM(E22:U22)</f>
        <v>7</v>
      </c>
    </row>
    <row r="23" spans="1:22" x14ac:dyDescent="0.3">
      <c r="A23" s="19">
        <v>20</v>
      </c>
      <c r="B23" s="10" t="s">
        <v>365</v>
      </c>
      <c r="C23" s="23" t="s">
        <v>366</v>
      </c>
      <c r="D23" s="10" t="s">
        <v>367</v>
      </c>
      <c r="E23" s="10"/>
      <c r="F23" s="10"/>
      <c r="G23" s="108"/>
      <c r="H23" s="13"/>
      <c r="I23" s="13"/>
      <c r="J23" s="13"/>
      <c r="K23" s="13"/>
      <c r="L23" s="13"/>
      <c r="M23" s="108"/>
      <c r="N23" s="13"/>
      <c r="O23" s="108"/>
      <c r="P23" s="13">
        <v>7</v>
      </c>
      <c r="Q23" s="13"/>
      <c r="R23" s="13"/>
      <c r="S23" s="30"/>
      <c r="T23" s="30"/>
      <c r="U23" s="4"/>
      <c r="V23" s="18">
        <f>SUM(E23:U23)</f>
        <v>7</v>
      </c>
    </row>
    <row r="24" spans="1:22" x14ac:dyDescent="0.3">
      <c r="A24" s="19">
        <v>21</v>
      </c>
      <c r="B24" s="10" t="s">
        <v>183</v>
      </c>
      <c r="C24" s="10" t="s">
        <v>184</v>
      </c>
      <c r="D24" s="10" t="s">
        <v>15</v>
      </c>
      <c r="E24" s="10"/>
      <c r="F24" s="10">
        <v>2</v>
      </c>
      <c r="G24" s="108">
        <v>2</v>
      </c>
      <c r="H24" s="13"/>
      <c r="I24" s="13"/>
      <c r="J24" s="13"/>
      <c r="K24" s="13"/>
      <c r="L24" s="13"/>
      <c r="M24" s="108"/>
      <c r="N24" s="13"/>
      <c r="O24" s="108"/>
      <c r="P24" s="13"/>
      <c r="Q24" s="13"/>
      <c r="R24" s="13"/>
      <c r="S24" s="13"/>
      <c r="T24" s="13"/>
      <c r="U24" s="4"/>
      <c r="V24" s="18">
        <f>SUM(E24:U24)</f>
        <v>4</v>
      </c>
    </row>
    <row r="25" spans="1:22" x14ac:dyDescent="0.3">
      <c r="A25" s="19">
        <v>22</v>
      </c>
      <c r="B25" s="10" t="s">
        <v>79</v>
      </c>
      <c r="C25" s="10" t="s">
        <v>80</v>
      </c>
      <c r="D25" s="10" t="s">
        <v>21</v>
      </c>
      <c r="E25" s="35"/>
      <c r="F25" s="35"/>
      <c r="G25" s="39">
        <v>2</v>
      </c>
      <c r="H25" s="35"/>
      <c r="I25" s="35"/>
      <c r="J25" s="35"/>
      <c r="K25" s="36"/>
      <c r="L25" s="37"/>
      <c r="M25" s="109"/>
      <c r="N25" s="35"/>
      <c r="O25" s="109"/>
      <c r="P25" s="35"/>
      <c r="Q25" s="35"/>
      <c r="R25" s="35"/>
      <c r="S25" s="35"/>
      <c r="T25" s="35"/>
      <c r="U25" s="35"/>
      <c r="V25" s="18">
        <f>SUM(E25:U25)</f>
        <v>2</v>
      </c>
    </row>
    <row r="26" spans="1:22" x14ac:dyDescent="0.3">
      <c r="A26" s="8">
        <v>23</v>
      </c>
      <c r="B26" s="32" t="s">
        <v>203</v>
      </c>
      <c r="C26" s="10" t="s">
        <v>204</v>
      </c>
      <c r="D26" s="10" t="s">
        <v>159</v>
      </c>
      <c r="E26" s="10"/>
      <c r="F26" s="10"/>
      <c r="G26" s="108"/>
      <c r="H26" s="13"/>
      <c r="I26" s="13"/>
      <c r="J26" s="13">
        <v>2</v>
      </c>
      <c r="K26" s="13"/>
      <c r="L26" s="13"/>
      <c r="M26" s="108"/>
      <c r="N26" s="13"/>
      <c r="O26" s="108"/>
      <c r="P26" s="13"/>
      <c r="Q26" s="13"/>
      <c r="R26" s="13"/>
      <c r="S26" s="13"/>
      <c r="T26" s="13"/>
      <c r="U26" s="4"/>
      <c r="V26" s="18">
        <f>SUM(E26:U26)</f>
        <v>2</v>
      </c>
    </row>
    <row r="27" spans="1:22" x14ac:dyDescent="0.3">
      <c r="A27" s="8">
        <v>24</v>
      </c>
      <c r="B27" s="32" t="s">
        <v>377</v>
      </c>
      <c r="C27" s="10" t="s">
        <v>378</v>
      </c>
      <c r="D27" s="10" t="s">
        <v>12</v>
      </c>
      <c r="E27" s="10"/>
      <c r="F27" s="10"/>
      <c r="G27" s="108"/>
      <c r="H27" s="13"/>
      <c r="I27" s="13"/>
      <c r="J27" s="13"/>
      <c r="K27" s="13"/>
      <c r="L27" s="13"/>
      <c r="M27" s="108"/>
      <c r="N27" s="13"/>
      <c r="O27" s="108"/>
      <c r="P27" s="13"/>
      <c r="Q27" s="13">
        <v>2</v>
      </c>
      <c r="R27" s="13"/>
      <c r="S27" s="13"/>
      <c r="T27" s="13"/>
      <c r="U27" s="4"/>
      <c r="V27" s="18">
        <f>SUM(E27:U27)</f>
        <v>2</v>
      </c>
    </row>
    <row r="28" spans="1:22" x14ac:dyDescent="0.3">
      <c r="A28" s="8">
        <v>25</v>
      </c>
      <c r="B28" s="10" t="s">
        <v>382</v>
      </c>
      <c r="C28" s="10" t="s">
        <v>383</v>
      </c>
      <c r="D28" s="10" t="s">
        <v>384</v>
      </c>
      <c r="E28" s="4"/>
      <c r="F28" s="4"/>
      <c r="G28" s="98"/>
      <c r="H28" s="12"/>
      <c r="I28" s="12"/>
      <c r="J28" s="12"/>
      <c r="K28" s="12"/>
      <c r="L28" s="12"/>
      <c r="M28" s="107"/>
      <c r="N28" s="12"/>
      <c r="O28" s="107"/>
      <c r="P28" s="12"/>
      <c r="Q28" s="12"/>
      <c r="R28" s="12">
        <v>2</v>
      </c>
      <c r="S28" s="31"/>
      <c r="T28" s="31"/>
      <c r="U28" s="4"/>
      <c r="V28" s="18">
        <f>SUM(E28:U28)</f>
        <v>2</v>
      </c>
    </row>
    <row r="29" spans="1:22" x14ac:dyDescent="0.3">
      <c r="A29" s="8">
        <v>26</v>
      </c>
      <c r="B29" s="10"/>
      <c r="C29" s="10"/>
      <c r="D29" s="10"/>
      <c r="E29" s="4"/>
      <c r="F29" s="4"/>
      <c r="G29" s="98"/>
      <c r="H29" s="12"/>
      <c r="I29" s="12"/>
      <c r="J29" s="12"/>
      <c r="K29" s="12"/>
      <c r="L29" s="12"/>
      <c r="M29" s="107"/>
      <c r="N29" s="12"/>
      <c r="O29" s="107"/>
      <c r="P29" s="12"/>
      <c r="Q29" s="12"/>
      <c r="R29" s="12"/>
      <c r="S29" s="12"/>
      <c r="T29" s="31"/>
      <c r="U29" s="4"/>
      <c r="V29" s="18">
        <f>SUM(E29:U29)</f>
        <v>0</v>
      </c>
    </row>
    <row r="30" spans="1:22" x14ac:dyDescent="0.3">
      <c r="A30" s="8">
        <v>27</v>
      </c>
      <c r="B30" s="10"/>
      <c r="C30" s="10"/>
      <c r="D30" s="10"/>
      <c r="E30" s="4"/>
      <c r="F30" s="4"/>
      <c r="G30" s="98"/>
      <c r="H30" s="12"/>
      <c r="I30" s="12"/>
      <c r="J30" s="12"/>
      <c r="K30" s="12"/>
      <c r="L30" s="12"/>
      <c r="M30" s="107"/>
      <c r="N30" s="12"/>
      <c r="O30" s="107"/>
      <c r="P30" s="12"/>
      <c r="Q30" s="12"/>
      <c r="R30" s="12"/>
      <c r="S30" s="12"/>
      <c r="T30" s="12"/>
      <c r="U30" s="4"/>
      <c r="V30" s="18">
        <f t="shared" ref="V4:V30" si="0">SUM(E30:U30)</f>
        <v>0</v>
      </c>
    </row>
    <row r="31" spans="1:22" x14ac:dyDescent="0.3">
      <c r="A31" s="8">
        <v>28</v>
      </c>
      <c r="B31" s="10"/>
      <c r="C31" s="10"/>
      <c r="D31" s="10"/>
      <c r="E31" s="35"/>
      <c r="F31" s="35"/>
      <c r="G31" s="100"/>
      <c r="H31" s="35"/>
      <c r="I31" s="35"/>
      <c r="J31" s="35"/>
      <c r="K31" s="36"/>
      <c r="L31" s="35"/>
      <c r="M31" s="39"/>
      <c r="N31" s="35"/>
      <c r="O31" s="109"/>
      <c r="P31" s="35"/>
      <c r="Q31" s="35"/>
      <c r="R31" s="35"/>
      <c r="S31" s="35"/>
      <c r="T31" s="35"/>
      <c r="U31" s="35"/>
      <c r="V31" s="18">
        <f t="shared" ref="V31:V33" si="1">SUM(E31:U31)</f>
        <v>0</v>
      </c>
    </row>
    <row r="32" spans="1:22" x14ac:dyDescent="0.3">
      <c r="A32" s="8">
        <v>29</v>
      </c>
      <c r="B32" s="32"/>
      <c r="C32" s="10"/>
      <c r="D32" s="10"/>
      <c r="E32" s="10"/>
      <c r="F32" s="10"/>
      <c r="G32" s="99"/>
      <c r="H32" s="13"/>
      <c r="I32" s="13"/>
      <c r="J32" s="13"/>
      <c r="K32" s="13"/>
      <c r="L32" s="13"/>
      <c r="M32" s="108"/>
      <c r="N32" s="13"/>
      <c r="O32" s="108"/>
      <c r="P32" s="13"/>
      <c r="Q32" s="13"/>
      <c r="R32" s="13"/>
      <c r="S32" s="13"/>
      <c r="T32" s="13"/>
      <c r="U32" s="4"/>
      <c r="V32" s="18">
        <f t="shared" si="1"/>
        <v>0</v>
      </c>
    </row>
    <row r="33" spans="1:22" x14ac:dyDescent="0.3">
      <c r="A33" s="8">
        <v>30</v>
      </c>
      <c r="B33" s="32"/>
      <c r="C33" s="10"/>
      <c r="D33" s="10"/>
      <c r="E33" s="10"/>
      <c r="F33" s="10"/>
      <c r="G33" s="99"/>
      <c r="H33" s="13"/>
      <c r="I33" s="13"/>
      <c r="J33" s="13"/>
      <c r="K33" s="13"/>
      <c r="L33" s="13"/>
      <c r="M33" s="108"/>
      <c r="N33" s="13"/>
      <c r="O33" s="108"/>
      <c r="P33" s="13"/>
      <c r="Q33" s="13"/>
      <c r="R33" s="13"/>
      <c r="S33" s="13"/>
      <c r="T33" s="13"/>
      <c r="U33" s="4"/>
      <c r="V33" s="18">
        <f t="shared" si="1"/>
        <v>0</v>
      </c>
    </row>
    <row r="34" spans="1:22" x14ac:dyDescent="0.3">
      <c r="A34" s="8">
        <v>31</v>
      </c>
      <c r="B34" s="10"/>
      <c r="C34" s="10"/>
      <c r="D34" s="10"/>
      <c r="E34" s="4"/>
      <c r="F34" s="4"/>
      <c r="G34" s="98"/>
      <c r="H34" s="12"/>
      <c r="I34" s="12"/>
      <c r="J34" s="12"/>
      <c r="K34" s="12"/>
      <c r="L34" s="12"/>
      <c r="M34" s="107"/>
      <c r="N34" s="12"/>
      <c r="O34" s="107"/>
      <c r="P34" s="12"/>
      <c r="Q34" s="12"/>
      <c r="R34" s="12"/>
      <c r="S34" s="12"/>
      <c r="T34" s="12"/>
      <c r="U34" s="4"/>
      <c r="V34" s="18">
        <f t="shared" ref="V34:V40" si="2">SUM(E34:U34)</f>
        <v>0</v>
      </c>
    </row>
    <row r="35" spans="1:22" x14ac:dyDescent="0.3">
      <c r="A35" s="8">
        <v>32</v>
      </c>
      <c r="B35" s="32"/>
      <c r="C35" s="10"/>
      <c r="D35" s="10"/>
      <c r="E35" s="10"/>
      <c r="F35" s="10"/>
      <c r="G35" s="99"/>
      <c r="H35" s="13"/>
      <c r="I35" s="13"/>
      <c r="J35" s="13"/>
      <c r="K35" s="13"/>
      <c r="L35" s="13"/>
      <c r="M35" s="108"/>
      <c r="N35" s="13"/>
      <c r="O35" s="108"/>
      <c r="P35" s="13"/>
      <c r="Q35" s="13"/>
      <c r="R35" s="13"/>
      <c r="S35" s="13"/>
      <c r="T35" s="13"/>
      <c r="U35" s="4"/>
      <c r="V35" s="18">
        <f t="shared" si="2"/>
        <v>0</v>
      </c>
    </row>
    <row r="36" spans="1:22" x14ac:dyDescent="0.3">
      <c r="A36" s="9">
        <v>33</v>
      </c>
      <c r="B36" s="32"/>
      <c r="C36" s="10"/>
      <c r="D36" s="10"/>
      <c r="E36" s="10"/>
      <c r="F36" s="10"/>
      <c r="G36" s="99"/>
      <c r="H36" s="13"/>
      <c r="I36" s="13"/>
      <c r="J36" s="13"/>
      <c r="K36" s="13"/>
      <c r="L36" s="13"/>
      <c r="M36" s="108"/>
      <c r="N36" s="13"/>
      <c r="O36" s="108"/>
      <c r="P36" s="13"/>
      <c r="Q36" s="13"/>
      <c r="R36" s="13"/>
      <c r="S36" s="13"/>
      <c r="T36" s="13"/>
      <c r="U36" s="4"/>
      <c r="V36" s="18">
        <f t="shared" si="2"/>
        <v>0</v>
      </c>
    </row>
    <row r="37" spans="1:22" x14ac:dyDescent="0.3">
      <c r="A37" s="19">
        <v>10</v>
      </c>
      <c r="B37" s="10"/>
      <c r="C37" s="10"/>
      <c r="D37" s="10"/>
      <c r="E37" s="4"/>
      <c r="F37" s="4"/>
      <c r="G37" s="98"/>
      <c r="H37" s="12"/>
      <c r="I37" s="12"/>
      <c r="J37" s="12"/>
      <c r="K37" s="12"/>
      <c r="L37" s="12"/>
      <c r="M37" s="107"/>
      <c r="N37" s="12"/>
      <c r="O37" s="107"/>
      <c r="P37" s="12"/>
      <c r="Q37" s="12"/>
      <c r="R37" s="12"/>
      <c r="S37" s="31"/>
      <c r="T37" s="12"/>
      <c r="U37" s="4"/>
      <c r="V37" s="18">
        <f t="shared" si="2"/>
        <v>0</v>
      </c>
    </row>
    <row r="38" spans="1:22" x14ac:dyDescent="0.3">
      <c r="A38" s="19">
        <v>11</v>
      </c>
      <c r="B38" s="4"/>
      <c r="C38" s="4"/>
      <c r="D38" s="10"/>
      <c r="E38" s="4"/>
      <c r="F38" s="4"/>
      <c r="G38" s="98"/>
      <c r="H38" s="12"/>
      <c r="I38" s="12"/>
      <c r="J38" s="12"/>
      <c r="K38" s="12"/>
      <c r="L38" s="12"/>
      <c r="M38" s="107"/>
      <c r="N38" s="12"/>
      <c r="O38" s="107"/>
      <c r="P38" s="12"/>
      <c r="Q38" s="12"/>
      <c r="R38" s="12"/>
      <c r="S38" s="12"/>
      <c r="T38" s="31"/>
      <c r="U38" s="4"/>
      <c r="V38" s="18">
        <f t="shared" si="2"/>
        <v>0</v>
      </c>
    </row>
    <row r="39" spans="1:22" x14ac:dyDescent="0.3">
      <c r="A39" s="19">
        <v>12</v>
      </c>
      <c r="B39" s="10"/>
      <c r="C39" s="10"/>
      <c r="D39" s="10"/>
      <c r="E39" s="10"/>
      <c r="F39" s="10"/>
      <c r="G39" s="99"/>
      <c r="H39" s="13"/>
      <c r="I39" s="13"/>
      <c r="J39" s="13"/>
      <c r="K39" s="13"/>
      <c r="L39" s="13"/>
      <c r="M39" s="108"/>
      <c r="N39" s="13"/>
      <c r="O39" s="108"/>
      <c r="P39" s="13"/>
      <c r="Q39" s="13"/>
      <c r="R39" s="13"/>
      <c r="S39" s="13"/>
      <c r="T39" s="13"/>
      <c r="U39" s="4"/>
      <c r="V39" s="18">
        <f t="shared" si="2"/>
        <v>0</v>
      </c>
    </row>
    <row r="40" spans="1:22" x14ac:dyDescent="0.3">
      <c r="A40" s="19">
        <v>13</v>
      </c>
      <c r="B40" s="4"/>
      <c r="C40" s="4"/>
      <c r="D40" s="4"/>
      <c r="E40" s="4"/>
      <c r="F40" s="4"/>
      <c r="G40" s="98"/>
      <c r="H40" s="12"/>
      <c r="I40" s="12"/>
      <c r="J40" s="12"/>
      <c r="K40" s="12"/>
      <c r="L40" s="12"/>
      <c r="M40" s="107"/>
      <c r="N40" s="12"/>
      <c r="O40" s="107"/>
      <c r="P40" s="12"/>
      <c r="Q40" s="12"/>
      <c r="R40" s="12"/>
      <c r="S40" s="31"/>
      <c r="T40" s="31"/>
      <c r="U40" s="4"/>
      <c r="V40" s="18">
        <f t="shared" si="2"/>
        <v>0</v>
      </c>
    </row>
    <row r="41" spans="1:22" x14ac:dyDescent="0.3">
      <c r="A41" s="19">
        <v>14</v>
      </c>
      <c r="B41" s="4"/>
      <c r="C41" s="4"/>
      <c r="D41" s="4"/>
      <c r="E41" s="4"/>
      <c r="F41" s="4"/>
      <c r="G41" s="98"/>
      <c r="H41" s="12"/>
      <c r="I41" s="12"/>
      <c r="J41" s="12"/>
      <c r="K41" s="12"/>
      <c r="L41" s="12"/>
      <c r="M41" s="107"/>
      <c r="N41" s="12"/>
      <c r="O41" s="107"/>
      <c r="P41" s="12"/>
      <c r="Q41" s="12"/>
      <c r="R41" s="12"/>
      <c r="S41" s="12"/>
      <c r="T41" s="12"/>
      <c r="U41" s="4"/>
      <c r="V41" s="18">
        <f t="shared" ref="V41:V47" si="3">SUM(E41:U41)</f>
        <v>0</v>
      </c>
    </row>
    <row r="42" spans="1:22" x14ac:dyDescent="0.3">
      <c r="A42" s="19">
        <v>15</v>
      </c>
      <c r="B42" s="4"/>
      <c r="C42" s="4"/>
      <c r="D42" s="4"/>
      <c r="E42" s="4"/>
      <c r="F42" s="4"/>
      <c r="G42" s="98"/>
      <c r="H42" s="12"/>
      <c r="I42" s="12"/>
      <c r="J42" s="12"/>
      <c r="K42" s="12"/>
      <c r="L42" s="12"/>
      <c r="M42" s="107"/>
      <c r="N42" s="12"/>
      <c r="O42" s="107"/>
      <c r="P42" s="12"/>
      <c r="Q42" s="12"/>
      <c r="R42" s="12"/>
      <c r="S42" s="12"/>
      <c r="T42" s="12"/>
      <c r="U42" s="4"/>
      <c r="V42" s="18">
        <f t="shared" si="3"/>
        <v>0</v>
      </c>
    </row>
    <row r="43" spans="1:22" x14ac:dyDescent="0.3">
      <c r="A43" s="19">
        <v>16</v>
      </c>
      <c r="B43" s="10"/>
      <c r="C43" s="10"/>
      <c r="D43" s="10"/>
      <c r="E43" s="4"/>
      <c r="F43" s="4"/>
      <c r="G43" s="98"/>
      <c r="H43" s="12"/>
      <c r="I43" s="12"/>
      <c r="J43" s="12"/>
      <c r="K43" s="12"/>
      <c r="L43" s="12"/>
      <c r="M43" s="107"/>
      <c r="N43" s="12"/>
      <c r="O43" s="107"/>
      <c r="P43" s="12"/>
      <c r="Q43" s="12"/>
      <c r="R43" s="12"/>
      <c r="S43" s="31"/>
      <c r="T43" s="31"/>
      <c r="U43" s="4"/>
      <c r="V43" s="18">
        <f t="shared" si="3"/>
        <v>0</v>
      </c>
    </row>
    <row r="44" spans="1:22" x14ac:dyDescent="0.3">
      <c r="A44" s="19">
        <v>17</v>
      </c>
      <c r="B44" s="10"/>
      <c r="C44" s="10"/>
      <c r="D44" s="10"/>
      <c r="E44" s="4"/>
      <c r="F44" s="4"/>
      <c r="G44" s="98"/>
      <c r="H44" s="12"/>
      <c r="I44" s="12"/>
      <c r="J44" s="12"/>
      <c r="K44" s="12"/>
      <c r="L44" s="12"/>
      <c r="M44" s="107"/>
      <c r="N44" s="12"/>
      <c r="O44" s="107"/>
      <c r="P44" s="12"/>
      <c r="Q44" s="12"/>
      <c r="R44" s="12"/>
      <c r="S44" s="31"/>
      <c r="T44" s="31"/>
      <c r="U44" s="4"/>
      <c r="V44" s="18">
        <f t="shared" si="3"/>
        <v>0</v>
      </c>
    </row>
    <row r="45" spans="1:22" x14ac:dyDescent="0.3">
      <c r="A45" s="19">
        <v>18</v>
      </c>
      <c r="B45" s="10"/>
      <c r="C45" s="10"/>
      <c r="D45" s="10"/>
      <c r="E45" s="4"/>
      <c r="F45" s="33"/>
      <c r="G45" s="98"/>
      <c r="H45" s="29"/>
      <c r="I45" s="12"/>
      <c r="J45" s="12"/>
      <c r="K45" s="12"/>
      <c r="L45" s="12"/>
      <c r="M45" s="107"/>
      <c r="N45" s="12"/>
      <c r="O45" s="107"/>
      <c r="P45" s="12"/>
      <c r="Q45" s="29"/>
      <c r="R45" s="29"/>
      <c r="S45" s="34"/>
      <c r="T45" s="12"/>
      <c r="U45" s="4"/>
      <c r="V45" s="18">
        <f t="shared" si="3"/>
        <v>0</v>
      </c>
    </row>
    <row r="46" spans="1:22" x14ac:dyDescent="0.3">
      <c r="A46" s="19">
        <v>19</v>
      </c>
      <c r="B46" s="10"/>
      <c r="C46" s="10"/>
      <c r="D46" s="4"/>
      <c r="E46" s="10"/>
      <c r="F46" s="10"/>
      <c r="G46" s="99"/>
      <c r="H46" s="13"/>
      <c r="I46" s="13"/>
      <c r="J46" s="13"/>
      <c r="K46" s="13"/>
      <c r="L46" s="13"/>
      <c r="M46" s="108"/>
      <c r="N46" s="13"/>
      <c r="O46" s="108"/>
      <c r="P46" s="13"/>
      <c r="Q46" s="13"/>
      <c r="R46" s="13"/>
      <c r="S46" s="13"/>
      <c r="T46" s="13"/>
      <c r="U46" s="4"/>
      <c r="V46" s="18">
        <f t="shared" si="3"/>
        <v>0</v>
      </c>
    </row>
    <row r="47" spans="1:22" x14ac:dyDescent="0.3">
      <c r="A47" s="19">
        <v>20</v>
      </c>
      <c r="B47" s="4"/>
      <c r="C47" s="4"/>
      <c r="D47" s="4"/>
      <c r="E47" s="4"/>
      <c r="F47" s="4"/>
      <c r="G47" s="98"/>
      <c r="H47" s="12"/>
      <c r="I47" s="12"/>
      <c r="J47" s="12"/>
      <c r="K47" s="12"/>
      <c r="L47" s="12"/>
      <c r="M47" s="107"/>
      <c r="N47" s="12"/>
      <c r="O47" s="107"/>
      <c r="P47" s="12"/>
      <c r="Q47" s="12"/>
      <c r="R47" s="12"/>
      <c r="S47" s="31"/>
      <c r="T47" s="31"/>
      <c r="U47" s="4"/>
      <c r="V47" s="18">
        <f t="shared" si="3"/>
        <v>0</v>
      </c>
    </row>
    <row r="48" spans="1:22" x14ac:dyDescent="0.3">
      <c r="A48" s="1"/>
      <c r="B48" s="1"/>
      <c r="C48" s="1"/>
      <c r="D48" s="1"/>
      <c r="E48" s="1"/>
      <c r="F48" s="1"/>
      <c r="G48" s="102"/>
      <c r="H48" s="1"/>
      <c r="I48" s="1"/>
      <c r="J48" s="1"/>
      <c r="K48" s="1"/>
      <c r="L48" s="1"/>
      <c r="M48" s="118"/>
      <c r="N48" s="1"/>
      <c r="O48" s="118"/>
      <c r="P48" s="1"/>
      <c r="Q48" s="1"/>
      <c r="R48" s="1"/>
      <c r="S48" s="1"/>
      <c r="T48" s="1"/>
      <c r="U48" s="1"/>
      <c r="V48" s="18">
        <v>0</v>
      </c>
    </row>
    <row r="49" spans="1:22" x14ac:dyDescent="0.3">
      <c r="A49" s="1"/>
      <c r="B49" s="1"/>
      <c r="C49" s="1"/>
      <c r="D49" s="1"/>
      <c r="E49" s="1"/>
      <c r="F49" s="1"/>
      <c r="G49" s="102"/>
      <c r="H49" s="1"/>
      <c r="I49" s="1"/>
      <c r="J49" s="1"/>
      <c r="K49" s="1"/>
      <c r="L49" s="1"/>
      <c r="M49" s="118"/>
      <c r="N49" s="1"/>
      <c r="O49" s="118"/>
      <c r="P49" s="1"/>
      <c r="Q49" s="1"/>
      <c r="R49" s="1"/>
      <c r="S49" s="1"/>
      <c r="T49" s="1"/>
      <c r="U49" s="1"/>
      <c r="V49" s="1"/>
    </row>
    <row r="50" spans="1:22" x14ac:dyDescent="0.3">
      <c r="O50" s="121"/>
    </row>
    <row r="51" spans="1:22" x14ac:dyDescent="0.3">
      <c r="A51" s="21" t="s">
        <v>81</v>
      </c>
      <c r="B51" s="16"/>
      <c r="C51" s="16"/>
      <c r="D51" s="16"/>
      <c r="E51" s="17"/>
      <c r="F51" s="17"/>
      <c r="G51" s="97"/>
      <c r="H51" s="17"/>
      <c r="I51" s="17"/>
      <c r="J51" s="17"/>
      <c r="K51" s="17"/>
      <c r="L51" s="17"/>
      <c r="M51" s="116"/>
      <c r="N51" s="17"/>
      <c r="O51" s="116"/>
      <c r="P51" s="17"/>
      <c r="Q51" s="17"/>
      <c r="R51" s="17"/>
      <c r="S51" s="17"/>
      <c r="T51" s="17"/>
      <c r="U51" s="17"/>
      <c r="V51" s="17"/>
    </row>
    <row r="52" spans="1:22" x14ac:dyDescent="0.3">
      <c r="A52" s="21"/>
      <c r="B52" s="27" t="s">
        <v>2</v>
      </c>
      <c r="C52" s="27" t="s">
        <v>82</v>
      </c>
      <c r="D52" s="27" t="s">
        <v>4</v>
      </c>
      <c r="E52" s="17"/>
      <c r="F52" s="17"/>
      <c r="G52" s="97"/>
      <c r="H52" s="17"/>
      <c r="I52" s="17"/>
      <c r="J52" s="17"/>
      <c r="K52" s="17"/>
      <c r="L52" s="17"/>
      <c r="M52" s="116"/>
      <c r="N52" s="17"/>
      <c r="O52" s="116"/>
      <c r="P52" s="17"/>
      <c r="Q52" s="17"/>
      <c r="R52" s="17"/>
      <c r="S52" s="17"/>
      <c r="T52" s="17"/>
      <c r="U52" s="17"/>
      <c r="V52" s="27"/>
    </row>
    <row r="53" spans="1:22" x14ac:dyDescent="0.3">
      <c r="A53" s="19">
        <v>1</v>
      </c>
      <c r="B53" s="10" t="s">
        <v>84</v>
      </c>
      <c r="C53" s="10" t="s">
        <v>85</v>
      </c>
      <c r="D53" s="10" t="s">
        <v>64</v>
      </c>
      <c r="E53" s="10"/>
      <c r="F53" s="10">
        <v>4</v>
      </c>
      <c r="G53" s="13">
        <v>5</v>
      </c>
      <c r="H53" s="13"/>
      <c r="I53" s="13">
        <v>7</v>
      </c>
      <c r="J53" s="13">
        <v>7</v>
      </c>
      <c r="K53" s="13">
        <f>SUM(3+18)</f>
        <v>21</v>
      </c>
      <c r="L53" s="13"/>
      <c r="M53" s="108"/>
      <c r="N53" s="13">
        <v>7</v>
      </c>
      <c r="O53" s="108"/>
      <c r="P53" s="13">
        <v>7</v>
      </c>
      <c r="Q53" s="13">
        <f>(7+18)</f>
        <v>25</v>
      </c>
      <c r="R53" s="13"/>
      <c r="S53" s="13"/>
      <c r="T53" s="13"/>
      <c r="U53" s="4"/>
      <c r="V53" s="18">
        <f>SUM(E53:U53)</f>
        <v>83</v>
      </c>
    </row>
    <row r="54" spans="1:22" x14ac:dyDescent="0.3">
      <c r="A54" s="19">
        <v>2</v>
      </c>
      <c r="B54" s="10" t="s">
        <v>88</v>
      </c>
      <c r="C54" s="23" t="s">
        <v>89</v>
      </c>
      <c r="D54" s="10" t="s">
        <v>15</v>
      </c>
      <c r="E54" s="10">
        <v>7</v>
      </c>
      <c r="F54" s="10">
        <v>9</v>
      </c>
      <c r="G54" s="13">
        <v>6</v>
      </c>
      <c r="H54" s="13"/>
      <c r="I54" s="13"/>
      <c r="J54" s="12"/>
      <c r="K54" s="12">
        <v>14</v>
      </c>
      <c r="L54" s="12"/>
      <c r="M54" s="107"/>
      <c r="N54" s="12">
        <f>(5+9)</f>
        <v>14</v>
      </c>
      <c r="O54" s="107"/>
      <c r="P54" s="12"/>
      <c r="Q54" s="12"/>
      <c r="R54" s="12"/>
      <c r="S54" s="12"/>
      <c r="T54" s="12"/>
      <c r="U54" s="4"/>
      <c r="V54" s="18">
        <f>SUM(E54:U54)</f>
        <v>50</v>
      </c>
    </row>
    <row r="55" spans="1:22" x14ac:dyDescent="0.3">
      <c r="A55" s="19">
        <v>3</v>
      </c>
      <c r="B55" s="1" t="s">
        <v>86</v>
      </c>
      <c r="C55" s="4" t="s">
        <v>87</v>
      </c>
      <c r="D55" s="4" t="s">
        <v>13</v>
      </c>
      <c r="E55" s="4"/>
      <c r="F55" s="4"/>
      <c r="G55" s="110"/>
      <c r="H55" s="4">
        <f>(7+8)</f>
        <v>15</v>
      </c>
      <c r="I55" s="4"/>
      <c r="J55" s="4"/>
      <c r="K55" s="4">
        <v>7</v>
      </c>
      <c r="L55" s="4"/>
      <c r="M55" s="95">
        <f>SUM(8+7)</f>
        <v>15</v>
      </c>
      <c r="N55" s="4"/>
      <c r="O55" s="95"/>
      <c r="P55" s="12"/>
      <c r="Q55" s="12"/>
      <c r="R55" s="12"/>
      <c r="S55" s="12"/>
      <c r="T55" s="12"/>
      <c r="U55" s="4"/>
      <c r="V55" s="18">
        <f>SUM(E55:U55)</f>
        <v>37</v>
      </c>
    </row>
    <row r="56" spans="1:22" x14ac:dyDescent="0.3">
      <c r="A56" s="19">
        <v>4</v>
      </c>
      <c r="B56" s="10" t="s">
        <v>90</v>
      </c>
      <c r="C56" s="23" t="s">
        <v>91</v>
      </c>
      <c r="D56" s="10" t="s">
        <v>92</v>
      </c>
      <c r="E56" s="10"/>
      <c r="F56" s="10">
        <v>5</v>
      </c>
      <c r="G56" s="123"/>
      <c r="H56" s="13"/>
      <c r="I56" s="13"/>
      <c r="J56" s="12"/>
      <c r="K56" s="12">
        <v>4</v>
      </c>
      <c r="L56" s="12"/>
      <c r="M56" s="107">
        <v>7</v>
      </c>
      <c r="N56" s="12"/>
      <c r="O56" s="107"/>
      <c r="P56" s="12"/>
      <c r="Q56" s="12"/>
      <c r="R56" s="12"/>
      <c r="S56" s="12"/>
      <c r="T56" s="12"/>
      <c r="U56" s="4"/>
      <c r="V56" s="18">
        <f>SUM(E56:U56)</f>
        <v>16</v>
      </c>
    </row>
    <row r="57" spans="1:22" x14ac:dyDescent="0.3">
      <c r="A57" s="19">
        <v>5</v>
      </c>
      <c r="B57" s="10" t="s">
        <v>201</v>
      </c>
      <c r="C57" s="122" t="s">
        <v>202</v>
      </c>
      <c r="D57" s="10" t="s">
        <v>15</v>
      </c>
      <c r="E57" s="10"/>
      <c r="F57" s="10"/>
      <c r="G57" s="99"/>
      <c r="H57" s="13"/>
      <c r="I57" s="13"/>
      <c r="J57" s="13">
        <v>7</v>
      </c>
      <c r="K57" s="13">
        <v>2</v>
      </c>
      <c r="L57" s="13"/>
      <c r="M57" s="108"/>
      <c r="N57" s="13"/>
      <c r="O57" s="108"/>
      <c r="P57" s="13"/>
      <c r="Q57" s="13"/>
      <c r="R57" s="13"/>
      <c r="S57" s="13"/>
      <c r="T57" s="13"/>
      <c r="U57" s="4"/>
      <c r="V57" s="18">
        <f>SUM(E57:U57)</f>
        <v>9</v>
      </c>
    </row>
    <row r="58" spans="1:22" x14ac:dyDescent="0.3">
      <c r="A58" s="19">
        <v>6</v>
      </c>
      <c r="B58" s="10" t="s">
        <v>285</v>
      </c>
      <c r="C58" s="23" t="s">
        <v>286</v>
      </c>
      <c r="D58" s="10" t="s">
        <v>287</v>
      </c>
      <c r="E58" s="10"/>
      <c r="F58" s="10"/>
      <c r="G58" s="99"/>
      <c r="H58" s="13"/>
      <c r="I58" s="13"/>
      <c r="J58" s="12"/>
      <c r="K58" s="12"/>
      <c r="L58" s="12">
        <v>7</v>
      </c>
      <c r="M58" s="107"/>
      <c r="N58" s="12"/>
      <c r="O58" s="107"/>
      <c r="P58" s="12"/>
      <c r="Q58" s="12"/>
      <c r="R58" s="12"/>
      <c r="S58" s="12"/>
      <c r="T58" s="12"/>
      <c r="U58" s="4"/>
      <c r="V58" s="18">
        <f>SUM(E58:U58)</f>
        <v>7</v>
      </c>
    </row>
    <row r="59" spans="1:22" x14ac:dyDescent="0.3">
      <c r="A59" s="19">
        <v>7</v>
      </c>
      <c r="B59" s="10" t="s">
        <v>241</v>
      </c>
      <c r="C59" s="23" t="s">
        <v>242</v>
      </c>
      <c r="D59" s="10" t="s">
        <v>13</v>
      </c>
      <c r="E59" s="10"/>
      <c r="F59" s="10"/>
      <c r="G59" s="99"/>
      <c r="H59" s="13"/>
      <c r="I59" s="13"/>
      <c r="J59" s="12"/>
      <c r="K59" s="12">
        <v>5</v>
      </c>
      <c r="L59" s="12"/>
      <c r="M59" s="107"/>
      <c r="N59" s="12"/>
      <c r="O59" s="107"/>
      <c r="P59" s="12"/>
      <c r="Q59" s="12"/>
      <c r="R59" s="12"/>
      <c r="S59" s="12"/>
      <c r="T59" s="12"/>
      <c r="U59" s="4"/>
      <c r="V59" s="18">
        <f>SUM(E59:U59)</f>
        <v>5</v>
      </c>
    </row>
    <row r="60" spans="1:22" x14ac:dyDescent="0.3">
      <c r="A60" s="19">
        <v>8</v>
      </c>
      <c r="B60" s="10" t="s">
        <v>199</v>
      </c>
      <c r="C60" s="23" t="s">
        <v>200</v>
      </c>
      <c r="D60" s="10" t="s">
        <v>64</v>
      </c>
      <c r="E60" s="10"/>
      <c r="F60" s="10"/>
      <c r="G60" s="99"/>
      <c r="H60" s="13"/>
      <c r="I60" s="13"/>
      <c r="J60" s="12">
        <v>2</v>
      </c>
      <c r="K60" s="12"/>
      <c r="L60" s="12"/>
      <c r="M60" s="107"/>
      <c r="N60" s="12"/>
      <c r="O60" s="107"/>
      <c r="P60" s="12"/>
      <c r="Q60" s="12"/>
      <c r="R60" s="12"/>
      <c r="S60" s="12"/>
      <c r="T60" s="12"/>
      <c r="U60" s="4"/>
      <c r="V60" s="18">
        <f>SUM(E60:U60)</f>
        <v>2</v>
      </c>
    </row>
    <row r="61" spans="1:22" x14ac:dyDescent="0.3">
      <c r="A61" s="19">
        <v>9</v>
      </c>
      <c r="B61" s="10"/>
      <c r="C61" s="23"/>
      <c r="D61" s="10"/>
      <c r="E61" s="10"/>
      <c r="F61" s="10"/>
      <c r="G61" s="99"/>
      <c r="H61" s="13"/>
      <c r="I61" s="13"/>
      <c r="J61" s="12"/>
      <c r="K61" s="12"/>
      <c r="L61" s="12"/>
      <c r="M61" s="107"/>
      <c r="N61" s="12"/>
      <c r="O61" s="107"/>
      <c r="P61" s="12"/>
      <c r="Q61" s="12"/>
      <c r="R61" s="12"/>
      <c r="S61" s="12"/>
      <c r="T61" s="12"/>
      <c r="U61" s="4"/>
      <c r="V61" s="18"/>
    </row>
    <row r="62" spans="1:22" x14ac:dyDescent="0.3">
      <c r="A62" s="19">
        <v>10</v>
      </c>
      <c r="B62" s="10"/>
      <c r="C62" s="23"/>
      <c r="D62" s="10"/>
      <c r="E62" s="10"/>
      <c r="F62" s="10"/>
      <c r="G62" s="99"/>
      <c r="H62" s="13"/>
      <c r="I62" s="13"/>
      <c r="J62" s="12"/>
      <c r="K62" s="12"/>
      <c r="L62" s="12"/>
      <c r="M62" s="107"/>
      <c r="N62" s="12"/>
      <c r="O62" s="107"/>
      <c r="P62" s="12"/>
      <c r="Q62" s="12"/>
      <c r="R62" s="12"/>
      <c r="S62" s="12"/>
      <c r="T62" s="12"/>
      <c r="U62" s="4"/>
      <c r="V62" s="18"/>
    </row>
    <row r="63" spans="1:22" x14ac:dyDescent="0.3">
      <c r="A63" s="19">
        <v>11</v>
      </c>
      <c r="B63" s="10"/>
      <c r="C63" s="23"/>
      <c r="D63" s="10"/>
      <c r="E63" s="10"/>
      <c r="F63" s="10"/>
      <c r="G63" s="99"/>
      <c r="H63" s="13"/>
      <c r="I63" s="13"/>
      <c r="J63" s="13"/>
      <c r="K63" s="13"/>
      <c r="L63" s="13"/>
      <c r="M63" s="108"/>
      <c r="N63" s="13"/>
      <c r="O63" s="108"/>
      <c r="P63" s="13"/>
      <c r="Q63" s="13"/>
      <c r="R63" s="13"/>
      <c r="S63" s="13"/>
      <c r="T63" s="13"/>
      <c r="U63" s="4"/>
      <c r="V63" s="18"/>
    </row>
    <row r="64" spans="1:22" x14ac:dyDescent="0.3">
      <c r="A64" s="19">
        <v>12</v>
      </c>
      <c r="B64" s="10"/>
      <c r="C64" s="10"/>
      <c r="D64" s="10"/>
      <c r="E64" s="10"/>
      <c r="F64" s="4"/>
      <c r="G64" s="98"/>
      <c r="H64" s="12"/>
      <c r="I64" s="12"/>
      <c r="J64" s="12"/>
      <c r="K64" s="12"/>
      <c r="L64" s="12"/>
      <c r="M64" s="107"/>
      <c r="N64" s="12"/>
      <c r="O64" s="107"/>
      <c r="P64" s="12"/>
      <c r="Q64" s="12"/>
      <c r="R64" s="12"/>
      <c r="S64" s="12"/>
      <c r="T64" s="31"/>
      <c r="U64" s="4"/>
      <c r="V64" s="18"/>
    </row>
    <row r="65" spans="1:22" x14ac:dyDescent="0.3">
      <c r="A65" s="19">
        <v>13</v>
      </c>
      <c r="B65" s="4"/>
      <c r="C65" s="4"/>
      <c r="D65" s="4"/>
      <c r="E65" s="4"/>
      <c r="F65" s="4"/>
      <c r="G65" s="98"/>
      <c r="H65" s="12"/>
      <c r="I65" s="12"/>
      <c r="J65" s="12"/>
      <c r="K65" s="12"/>
      <c r="L65" s="12"/>
      <c r="M65" s="107"/>
      <c r="N65" s="12"/>
      <c r="O65" s="107"/>
      <c r="P65" s="12"/>
      <c r="Q65" s="12"/>
      <c r="R65" s="12"/>
      <c r="S65" s="12"/>
      <c r="T65" s="12"/>
      <c r="U65" s="4"/>
      <c r="V65" s="18"/>
    </row>
    <row r="66" spans="1:22" x14ac:dyDescent="0.3">
      <c r="A66" s="19">
        <v>14</v>
      </c>
      <c r="B66" s="10"/>
      <c r="C66" s="23"/>
      <c r="D66" s="10"/>
      <c r="E66" s="10"/>
      <c r="F66" s="10"/>
      <c r="G66" s="99"/>
      <c r="H66" s="13"/>
      <c r="I66" s="13"/>
      <c r="J66" s="13"/>
      <c r="K66" s="13"/>
      <c r="L66" s="13"/>
      <c r="M66" s="108"/>
      <c r="N66" s="13"/>
      <c r="O66" s="108"/>
      <c r="P66" s="13"/>
      <c r="Q66" s="13"/>
      <c r="R66" s="13"/>
      <c r="S66" s="13"/>
      <c r="T66" s="13"/>
      <c r="U66" s="4"/>
      <c r="V66" s="18"/>
    </row>
    <row r="67" spans="1:22" x14ac:dyDescent="0.3">
      <c r="A67" s="19">
        <v>15</v>
      </c>
      <c r="B67" s="10"/>
      <c r="C67" s="23"/>
      <c r="D67" s="10"/>
      <c r="E67" s="10"/>
      <c r="F67" s="10"/>
      <c r="G67" s="99"/>
      <c r="H67" s="13"/>
      <c r="I67" s="13"/>
      <c r="J67" s="13"/>
      <c r="K67" s="13"/>
      <c r="L67" s="13"/>
      <c r="M67" s="108"/>
      <c r="N67" s="13"/>
      <c r="O67" s="108"/>
      <c r="P67" s="13"/>
      <c r="Q67" s="13"/>
      <c r="R67" s="13"/>
      <c r="S67" s="13"/>
      <c r="T67" s="13"/>
      <c r="U67" s="4"/>
      <c r="V67" s="18"/>
    </row>
    <row r="68" spans="1:22" x14ac:dyDescent="0.3">
      <c r="A68" s="19">
        <v>16</v>
      </c>
      <c r="B68" s="4"/>
      <c r="C68" s="4"/>
      <c r="D68" s="4"/>
      <c r="E68" s="4"/>
      <c r="F68" s="4"/>
      <c r="G68" s="101"/>
      <c r="H68" s="4"/>
      <c r="I68" s="4"/>
      <c r="J68" s="4"/>
      <c r="K68" s="4"/>
      <c r="L68" s="4"/>
      <c r="M68" s="95"/>
      <c r="N68" s="4"/>
      <c r="O68" s="95"/>
      <c r="P68" s="4"/>
      <c r="Q68" s="4"/>
      <c r="R68" s="4"/>
      <c r="S68" s="4"/>
      <c r="T68" s="4"/>
      <c r="U68" s="4"/>
      <c r="V68" s="18"/>
    </row>
    <row r="69" spans="1:22" x14ac:dyDescent="0.3">
      <c r="A69" s="19">
        <v>17</v>
      </c>
      <c r="B69" s="4"/>
      <c r="C69" s="4"/>
      <c r="D69" s="4"/>
      <c r="E69" s="4"/>
      <c r="F69" s="4"/>
      <c r="G69" s="98"/>
      <c r="H69" s="12"/>
      <c r="I69" s="12"/>
      <c r="J69" s="12"/>
      <c r="K69" s="12"/>
      <c r="L69" s="12"/>
      <c r="M69" s="107"/>
      <c r="N69" s="12"/>
      <c r="O69" s="107"/>
      <c r="P69" s="12"/>
      <c r="Q69" s="12"/>
      <c r="R69" s="12"/>
      <c r="S69" s="12"/>
      <c r="T69" s="12"/>
      <c r="U69" s="4"/>
      <c r="V69" s="18"/>
    </row>
    <row r="70" spans="1:22" x14ac:dyDescent="0.3">
      <c r="A70" s="19">
        <v>18</v>
      </c>
      <c r="B70" s="4"/>
      <c r="C70" s="4"/>
      <c r="D70" s="4"/>
      <c r="E70" s="4"/>
      <c r="F70" s="4"/>
      <c r="G70" s="98"/>
      <c r="H70" s="12"/>
      <c r="I70" s="12"/>
      <c r="J70" s="12"/>
      <c r="K70" s="12"/>
      <c r="L70" s="12"/>
      <c r="M70" s="107"/>
      <c r="N70" s="12"/>
      <c r="O70" s="107"/>
      <c r="P70" s="12"/>
      <c r="Q70" s="12"/>
      <c r="R70" s="12"/>
      <c r="S70" s="12"/>
      <c r="T70" s="12"/>
      <c r="U70" s="4"/>
      <c r="V70" s="18"/>
    </row>
    <row r="71" spans="1:22" x14ac:dyDescent="0.3">
      <c r="A71" s="24">
        <v>19</v>
      </c>
      <c r="B71" s="10"/>
      <c r="C71" s="23"/>
      <c r="D71" s="10"/>
      <c r="E71" s="10"/>
      <c r="F71" s="10"/>
      <c r="G71" s="99"/>
      <c r="H71" s="13"/>
      <c r="I71" s="13"/>
      <c r="J71" s="12"/>
      <c r="K71" s="12"/>
      <c r="L71" s="12"/>
      <c r="M71" s="107"/>
      <c r="N71" s="12"/>
      <c r="O71" s="107"/>
      <c r="P71" s="12"/>
      <c r="Q71" s="12"/>
      <c r="R71" s="12"/>
      <c r="S71" s="12"/>
      <c r="T71" s="12"/>
      <c r="U71" s="4"/>
      <c r="V71" s="18"/>
    </row>
    <row r="72" spans="1:22" x14ac:dyDescent="0.3">
      <c r="A72" s="1"/>
      <c r="B72" s="22"/>
      <c r="C72" s="25"/>
      <c r="D72" s="22"/>
      <c r="E72" s="22"/>
      <c r="F72" s="22"/>
      <c r="G72" s="103"/>
      <c r="H72" s="22"/>
      <c r="I72" s="22"/>
      <c r="J72" s="22"/>
      <c r="K72" s="22"/>
      <c r="L72" s="22"/>
      <c r="M72" s="119"/>
      <c r="N72" s="22"/>
      <c r="O72" s="119"/>
      <c r="P72" s="22"/>
      <c r="Q72" s="22"/>
      <c r="R72" s="22"/>
      <c r="S72" s="22"/>
      <c r="T72" s="22"/>
      <c r="U72" s="1"/>
      <c r="V72" s="1"/>
    </row>
    <row r="73" spans="1:22" x14ac:dyDescent="0.3">
      <c r="O73" s="121"/>
    </row>
    <row r="74" spans="1:22" x14ac:dyDescent="0.3">
      <c r="A74" s="21" t="s">
        <v>93</v>
      </c>
      <c r="B74" s="16"/>
      <c r="C74" s="16"/>
      <c r="D74" s="16"/>
      <c r="E74" s="16"/>
      <c r="F74" s="16"/>
      <c r="G74" s="104"/>
      <c r="H74" s="16"/>
      <c r="I74" s="16"/>
      <c r="J74" s="16"/>
      <c r="K74" s="16"/>
      <c r="L74" s="16"/>
      <c r="M74" s="120"/>
      <c r="N74" s="16"/>
      <c r="O74" s="120"/>
      <c r="P74" s="16"/>
      <c r="Q74" s="16"/>
      <c r="R74" s="16"/>
      <c r="S74" s="16"/>
      <c r="T74" s="16"/>
      <c r="U74" s="17"/>
      <c r="V74" s="17"/>
    </row>
    <row r="75" spans="1:22" x14ac:dyDescent="0.3">
      <c r="A75" s="21"/>
      <c r="B75" s="16"/>
      <c r="C75" s="16"/>
      <c r="D75" s="16"/>
      <c r="E75" s="17"/>
      <c r="F75" s="17"/>
      <c r="G75" s="97"/>
      <c r="H75" s="17"/>
      <c r="I75" s="17"/>
      <c r="J75" s="17"/>
      <c r="K75" s="17"/>
      <c r="L75" s="17"/>
      <c r="M75" s="116"/>
      <c r="N75" s="17"/>
      <c r="O75" s="116"/>
      <c r="P75" s="17"/>
      <c r="Q75" s="17"/>
      <c r="R75" s="17"/>
      <c r="S75" s="17"/>
      <c r="T75" s="17"/>
      <c r="U75" s="17"/>
      <c r="V75" s="27" t="s">
        <v>56</v>
      </c>
    </row>
    <row r="76" spans="1:22" x14ac:dyDescent="0.3">
      <c r="A76" s="19"/>
      <c r="B76" s="27" t="s">
        <v>2</v>
      </c>
      <c r="C76" s="27" t="s">
        <v>82</v>
      </c>
      <c r="D76" s="27" t="s">
        <v>4</v>
      </c>
      <c r="E76" s="17"/>
      <c r="F76" s="17"/>
      <c r="G76" s="97"/>
      <c r="H76" s="17"/>
      <c r="I76" s="17"/>
      <c r="J76" s="17"/>
      <c r="K76" s="17"/>
      <c r="L76" s="17"/>
      <c r="M76" s="116"/>
      <c r="N76" s="17"/>
      <c r="O76" s="116"/>
      <c r="P76" s="17"/>
      <c r="Q76" s="17"/>
      <c r="R76" s="17"/>
      <c r="S76" s="17"/>
      <c r="T76" s="17"/>
      <c r="U76" s="28"/>
      <c r="V76" s="28"/>
    </row>
    <row r="77" spans="1:22" x14ac:dyDescent="0.3">
      <c r="A77" s="19">
        <v>1</v>
      </c>
      <c r="B77" s="4" t="s">
        <v>98</v>
      </c>
      <c r="C77" s="4" t="s">
        <v>99</v>
      </c>
      <c r="D77" s="4" t="s">
        <v>17</v>
      </c>
      <c r="E77" s="4"/>
      <c r="F77" s="4"/>
      <c r="G77" s="4">
        <v>7</v>
      </c>
      <c r="H77" s="4"/>
      <c r="I77" s="4">
        <v>7</v>
      </c>
      <c r="J77" s="4"/>
      <c r="K77" s="4">
        <f>SUM(5+3)</f>
        <v>8</v>
      </c>
      <c r="L77" s="4"/>
      <c r="M77" s="95">
        <f>SUM(7+8)</f>
        <v>15</v>
      </c>
      <c r="N77" s="4"/>
      <c r="O77" s="95"/>
      <c r="P77" s="4">
        <f>(7+7)</f>
        <v>14</v>
      </c>
      <c r="Q77" s="4">
        <v>7</v>
      </c>
      <c r="R77" s="95">
        <v>9</v>
      </c>
      <c r="S77" s="95"/>
      <c r="T77" s="4"/>
      <c r="U77" s="4"/>
      <c r="V77" s="18">
        <f>SUM(E77:U77)</f>
        <v>67</v>
      </c>
    </row>
    <row r="78" spans="1:22" x14ac:dyDescent="0.3">
      <c r="A78" s="19">
        <v>2</v>
      </c>
      <c r="B78" s="4" t="s">
        <v>100</v>
      </c>
      <c r="C78" s="4" t="s">
        <v>101</v>
      </c>
      <c r="D78" s="4" t="s">
        <v>17</v>
      </c>
      <c r="E78" s="4"/>
      <c r="F78" s="4"/>
      <c r="G78" s="101"/>
      <c r="H78" s="4"/>
      <c r="I78" s="4"/>
      <c r="J78" s="4">
        <v>7</v>
      </c>
      <c r="K78" s="4">
        <v>7</v>
      </c>
      <c r="L78" s="4"/>
      <c r="M78" s="95"/>
      <c r="N78" s="4"/>
      <c r="O78" s="95"/>
      <c r="P78" s="4">
        <v>8</v>
      </c>
      <c r="Q78" s="4">
        <v>18</v>
      </c>
      <c r="R78" s="4"/>
      <c r="S78" s="4"/>
      <c r="T78" s="4"/>
      <c r="U78" s="4"/>
      <c r="V78" s="38">
        <f>SUM(E78:U78)</f>
        <v>40</v>
      </c>
    </row>
    <row r="79" spans="1:22" x14ac:dyDescent="0.3">
      <c r="A79" s="19">
        <v>3</v>
      </c>
      <c r="B79" s="10" t="s">
        <v>96</v>
      </c>
      <c r="C79" s="10" t="s">
        <v>97</v>
      </c>
      <c r="D79" s="10" t="s">
        <v>17</v>
      </c>
      <c r="E79" s="10"/>
      <c r="F79" s="10">
        <v>9</v>
      </c>
      <c r="G79" s="106">
        <v>7</v>
      </c>
      <c r="H79" s="13"/>
      <c r="I79" s="13"/>
      <c r="J79" s="13">
        <v>7</v>
      </c>
      <c r="K79" s="13"/>
      <c r="L79" s="13"/>
      <c r="M79" s="108">
        <f>SUM(8+7)</f>
        <v>15</v>
      </c>
      <c r="N79" s="13"/>
      <c r="O79" s="108"/>
      <c r="P79" s="30"/>
      <c r="Q79" s="30"/>
      <c r="R79" s="42"/>
      <c r="S79" s="42"/>
      <c r="T79" s="30"/>
      <c r="U79" s="4"/>
      <c r="V79" s="38">
        <f>SUM(E79:U79)</f>
        <v>38</v>
      </c>
    </row>
    <row r="80" spans="1:22" x14ac:dyDescent="0.3">
      <c r="A80" s="19">
        <v>4</v>
      </c>
      <c r="B80" s="10" t="s">
        <v>94</v>
      </c>
      <c r="C80" s="10" t="s">
        <v>95</v>
      </c>
      <c r="D80" s="10" t="s">
        <v>17</v>
      </c>
      <c r="E80" s="10">
        <v>5</v>
      </c>
      <c r="F80" s="10">
        <v>7</v>
      </c>
      <c r="G80" s="99"/>
      <c r="H80" s="13"/>
      <c r="I80" s="13"/>
      <c r="J80" s="13">
        <v>8</v>
      </c>
      <c r="K80" s="13"/>
      <c r="L80" s="13"/>
      <c r="M80" s="108"/>
      <c r="N80" s="13"/>
      <c r="O80" s="108"/>
      <c r="P80" s="30"/>
      <c r="Q80" s="30"/>
      <c r="R80" s="42"/>
      <c r="S80" s="42"/>
      <c r="T80" s="30"/>
      <c r="U80" s="4"/>
      <c r="V80" s="38">
        <f>SUM(E80:U80)</f>
        <v>20</v>
      </c>
    </row>
    <row r="81" spans="1:22" x14ac:dyDescent="0.3">
      <c r="A81" s="19">
        <v>5</v>
      </c>
      <c r="B81" s="4" t="s">
        <v>195</v>
      </c>
      <c r="C81" s="4" t="s">
        <v>196</v>
      </c>
      <c r="D81" s="4" t="s">
        <v>15</v>
      </c>
      <c r="E81" s="4"/>
      <c r="F81" s="4"/>
      <c r="G81" s="101"/>
      <c r="H81" s="4"/>
      <c r="I81" s="4"/>
      <c r="J81" s="4">
        <v>5</v>
      </c>
      <c r="K81" s="4"/>
      <c r="L81" s="4"/>
      <c r="M81" s="95"/>
      <c r="N81" s="4"/>
      <c r="O81" s="95"/>
      <c r="P81" s="4"/>
      <c r="Q81" s="4">
        <v>7</v>
      </c>
      <c r="R81" s="4"/>
      <c r="S81" s="4"/>
      <c r="T81" s="4"/>
      <c r="U81" s="4"/>
      <c r="V81" s="38">
        <f>SUM(E81:U81)</f>
        <v>12</v>
      </c>
    </row>
    <row r="82" spans="1:22" x14ac:dyDescent="0.3">
      <c r="A82" s="19">
        <v>6</v>
      </c>
      <c r="B82" s="4" t="s">
        <v>305</v>
      </c>
      <c r="C82" s="4" t="s">
        <v>306</v>
      </c>
      <c r="D82" s="4" t="s">
        <v>70</v>
      </c>
      <c r="E82" s="4"/>
      <c r="F82" s="4"/>
      <c r="G82" s="101"/>
      <c r="H82" s="4"/>
      <c r="I82" s="4"/>
      <c r="J82" s="4"/>
      <c r="K82" s="4"/>
      <c r="L82" s="4"/>
      <c r="M82" s="95">
        <v>5</v>
      </c>
      <c r="N82" s="4"/>
      <c r="O82" s="95"/>
      <c r="P82" s="4"/>
      <c r="Q82" s="4"/>
      <c r="R82" s="4"/>
      <c r="S82" s="4"/>
      <c r="T82" s="4"/>
      <c r="U82" s="4"/>
      <c r="V82" s="38">
        <f>SUM(E82:U82)</f>
        <v>5</v>
      </c>
    </row>
    <row r="83" spans="1:22" x14ac:dyDescent="0.3">
      <c r="A83" s="19">
        <v>7</v>
      </c>
      <c r="B83" s="10" t="s">
        <v>102</v>
      </c>
      <c r="C83" s="10" t="s">
        <v>103</v>
      </c>
      <c r="D83" s="10" t="s">
        <v>17</v>
      </c>
      <c r="E83" s="10"/>
      <c r="F83" s="10"/>
      <c r="G83" s="99"/>
      <c r="H83" s="13"/>
      <c r="I83" s="13"/>
      <c r="J83" s="13">
        <v>2</v>
      </c>
      <c r="K83" s="13"/>
      <c r="L83" s="13"/>
      <c r="M83" s="108">
        <v>2</v>
      </c>
      <c r="N83" s="13"/>
      <c r="O83" s="108"/>
      <c r="P83" s="30"/>
      <c r="Q83" s="30"/>
      <c r="R83" s="30"/>
      <c r="S83" s="30"/>
      <c r="T83" s="30"/>
      <c r="U83" s="4"/>
      <c r="V83" s="38">
        <f>SUM(E83:U83)</f>
        <v>4</v>
      </c>
    </row>
    <row r="84" spans="1:22" x14ac:dyDescent="0.3">
      <c r="A84" s="19">
        <v>8</v>
      </c>
      <c r="B84" s="4" t="s">
        <v>104</v>
      </c>
      <c r="C84" s="4" t="s">
        <v>364</v>
      </c>
      <c r="D84" s="4" t="s">
        <v>64</v>
      </c>
      <c r="E84" s="4"/>
      <c r="F84" s="4"/>
      <c r="G84" s="101"/>
      <c r="H84" s="4"/>
      <c r="I84" s="4"/>
      <c r="J84" s="4"/>
      <c r="K84" s="4"/>
      <c r="L84" s="4"/>
      <c r="M84" s="95"/>
      <c r="N84" s="4"/>
      <c r="O84" s="95"/>
      <c r="P84" s="4">
        <f>(2+2)</f>
        <v>4</v>
      </c>
      <c r="Q84" s="4"/>
      <c r="R84" s="4"/>
      <c r="S84" s="4"/>
      <c r="T84" s="4"/>
      <c r="U84" s="4"/>
      <c r="V84" s="38">
        <f>SUM(E84:U84)</f>
        <v>4</v>
      </c>
    </row>
    <row r="85" spans="1:22" x14ac:dyDescent="0.3">
      <c r="A85" s="19">
        <v>9</v>
      </c>
      <c r="B85" s="4" t="s">
        <v>104</v>
      </c>
      <c r="C85" s="4" t="s">
        <v>187</v>
      </c>
      <c r="D85" s="4" t="s">
        <v>64</v>
      </c>
      <c r="E85" s="10"/>
      <c r="F85" s="10"/>
      <c r="G85" s="13">
        <v>2</v>
      </c>
      <c r="H85" s="13"/>
      <c r="I85" s="13"/>
      <c r="J85" s="13"/>
      <c r="K85" s="13"/>
      <c r="L85" s="13"/>
      <c r="M85" s="108"/>
      <c r="N85" s="13"/>
      <c r="O85" s="108"/>
      <c r="P85" s="30"/>
      <c r="Q85" s="30"/>
      <c r="R85" s="42"/>
      <c r="S85" s="42"/>
      <c r="T85" s="30"/>
      <c r="U85" s="4"/>
      <c r="V85" s="38">
        <f>SUM(E85:U85)</f>
        <v>2</v>
      </c>
    </row>
    <row r="86" spans="1:22" x14ac:dyDescent="0.3">
      <c r="A86" s="41">
        <v>10</v>
      </c>
      <c r="B86" s="10" t="s">
        <v>188</v>
      </c>
      <c r="C86" s="10" t="s">
        <v>189</v>
      </c>
      <c r="D86" s="4" t="s">
        <v>70</v>
      </c>
      <c r="E86" s="10"/>
      <c r="F86" s="10"/>
      <c r="G86" s="13">
        <v>2</v>
      </c>
      <c r="H86" s="13"/>
      <c r="I86" s="13"/>
      <c r="J86" s="13"/>
      <c r="K86" s="13"/>
      <c r="L86" s="13"/>
      <c r="M86" s="108"/>
      <c r="N86" s="13"/>
      <c r="O86" s="108"/>
      <c r="P86" s="30"/>
      <c r="Q86" s="30"/>
      <c r="R86" s="42"/>
      <c r="S86" s="42"/>
      <c r="T86" s="30"/>
      <c r="U86" s="4"/>
      <c r="V86" s="38">
        <f>SUM(E86:U86)</f>
        <v>2</v>
      </c>
    </row>
    <row r="87" spans="1:22" x14ac:dyDescent="0.3">
      <c r="A87" s="40"/>
      <c r="B87" s="4"/>
      <c r="C87" s="4"/>
      <c r="D87" s="4"/>
      <c r="E87" s="4"/>
      <c r="F87" s="4"/>
      <c r="G87" s="101"/>
      <c r="H87" s="4"/>
      <c r="I87" s="4"/>
      <c r="J87" s="4"/>
      <c r="K87" s="4"/>
      <c r="L87" s="4"/>
      <c r="M87" s="95"/>
      <c r="N87" s="4"/>
      <c r="O87" s="95"/>
      <c r="P87" s="4"/>
      <c r="Q87" s="4"/>
      <c r="R87" s="4"/>
      <c r="S87" s="4"/>
      <c r="T87" s="4"/>
      <c r="U87" s="4"/>
      <c r="V87" s="38">
        <f>SUM(E87:U87)</f>
        <v>0</v>
      </c>
    </row>
    <row r="88" spans="1:22" x14ac:dyDescent="0.3">
      <c r="A88" s="40"/>
      <c r="B88" s="4"/>
      <c r="C88" s="4"/>
      <c r="D88" s="4"/>
      <c r="E88" s="4"/>
      <c r="F88" s="4"/>
      <c r="G88" s="101"/>
      <c r="H88" s="4"/>
      <c r="I88" s="4"/>
      <c r="J88" s="4"/>
      <c r="K88" s="4"/>
      <c r="L88" s="4"/>
      <c r="M88" s="95"/>
      <c r="N88" s="4"/>
      <c r="O88" s="95"/>
      <c r="P88" s="4"/>
      <c r="Q88" s="4"/>
      <c r="R88" s="4"/>
      <c r="S88" s="4"/>
      <c r="T88" s="4"/>
      <c r="U88" s="4"/>
      <c r="V88" s="38">
        <f>SUM(E88:U88)</f>
        <v>0</v>
      </c>
    </row>
  </sheetData>
  <sortState xmlns:xlrd2="http://schemas.microsoft.com/office/spreadsheetml/2017/richdata2" ref="B77:V88">
    <sortCondition descending="1" ref="V77:V88"/>
  </sortState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D739A-8997-483B-B2B1-4BCE54D15A58}">
  <dimension ref="A1:X48"/>
  <sheetViews>
    <sheetView workbookViewId="0">
      <selection activeCell="Q26" sqref="Q26"/>
    </sheetView>
  </sheetViews>
  <sheetFormatPr defaultRowHeight="14.4" x14ac:dyDescent="0.3"/>
  <cols>
    <col min="2" max="2" width="17.109375" customWidth="1"/>
    <col min="3" max="3" width="20.109375" bestFit="1" customWidth="1"/>
    <col min="4" max="4" width="17.6640625" customWidth="1"/>
    <col min="5" max="12" width="6.109375" customWidth="1"/>
  </cols>
  <sheetData>
    <row r="1" spans="1:24" x14ac:dyDescent="0.3">
      <c r="A1" s="3"/>
      <c r="B1" s="3" t="s">
        <v>125</v>
      </c>
      <c r="C1" s="3"/>
      <c r="D1" s="3"/>
      <c r="E1" s="5" t="s">
        <v>105</v>
      </c>
      <c r="F1" s="5"/>
      <c r="G1" s="5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1"/>
      <c r="W1" s="1"/>
      <c r="X1" s="1"/>
    </row>
    <row r="2" spans="1:24" x14ac:dyDescent="0.3">
      <c r="A2" s="3"/>
      <c r="B2" s="3" t="s">
        <v>106</v>
      </c>
      <c r="C2" s="3"/>
      <c r="D2" s="3"/>
      <c r="E2" s="5" t="s">
        <v>0</v>
      </c>
      <c r="F2" s="5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  <c r="W2" s="1"/>
      <c r="X2" s="1"/>
    </row>
    <row r="3" spans="1:24" x14ac:dyDescent="0.3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43"/>
      <c r="W3" s="1"/>
      <c r="X3" s="1"/>
    </row>
    <row r="4" spans="1:24" x14ac:dyDescent="0.3">
      <c r="A4" s="6"/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6"/>
      <c r="V4" s="1"/>
      <c r="W4" s="1"/>
      <c r="X4" s="1"/>
    </row>
    <row r="5" spans="1:24" ht="144.6" x14ac:dyDescent="0.3">
      <c r="A5" s="6" t="s">
        <v>1</v>
      </c>
      <c r="B5" s="6" t="s">
        <v>2</v>
      </c>
      <c r="C5" s="6" t="s">
        <v>3</v>
      </c>
      <c r="D5" s="6" t="s">
        <v>4</v>
      </c>
      <c r="E5" s="7" t="s">
        <v>205</v>
      </c>
      <c r="F5" s="7" t="s">
        <v>207</v>
      </c>
      <c r="G5" s="7" t="s">
        <v>210</v>
      </c>
      <c r="H5" s="7" t="s">
        <v>217</v>
      </c>
      <c r="I5" s="7" t="s">
        <v>310</v>
      </c>
      <c r="J5" s="7" t="s">
        <v>317</v>
      </c>
      <c r="K5" s="7" t="s">
        <v>342</v>
      </c>
      <c r="L5" s="7" t="s">
        <v>359</v>
      </c>
      <c r="M5" s="7"/>
      <c r="N5" s="7"/>
      <c r="O5" s="7"/>
      <c r="P5" s="7"/>
      <c r="Q5" s="7"/>
      <c r="R5" s="7"/>
      <c r="S5" s="7"/>
      <c r="T5" s="7"/>
      <c r="U5" s="11" t="s">
        <v>5</v>
      </c>
      <c r="V5" s="1"/>
      <c r="W5" s="1"/>
      <c r="X5" s="1"/>
    </row>
    <row r="6" spans="1:24" x14ac:dyDescent="0.3">
      <c r="A6" s="6"/>
      <c r="B6" s="6"/>
      <c r="C6" s="6"/>
      <c r="D6" s="6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1"/>
      <c r="V6" s="1"/>
      <c r="W6" s="1"/>
      <c r="X6" s="1"/>
    </row>
    <row r="7" spans="1:24" x14ac:dyDescent="0.3">
      <c r="A7" s="9">
        <v>1</v>
      </c>
      <c r="B7" s="10" t="s">
        <v>218</v>
      </c>
      <c r="C7" s="10" t="s">
        <v>111</v>
      </c>
      <c r="D7" s="10" t="s">
        <v>15</v>
      </c>
      <c r="E7" s="4"/>
      <c r="F7" s="4"/>
      <c r="G7" s="12"/>
      <c r="H7" s="12">
        <f>(30+30)</f>
        <v>60</v>
      </c>
      <c r="I7" s="12"/>
      <c r="J7" s="12"/>
      <c r="K7" s="12"/>
      <c r="L7" s="12"/>
      <c r="M7" s="12"/>
      <c r="N7" s="12"/>
      <c r="O7" s="12"/>
      <c r="P7" s="12"/>
      <c r="Q7" s="4"/>
      <c r="R7" s="4"/>
      <c r="S7" s="4"/>
      <c r="T7" s="4"/>
      <c r="U7" s="9">
        <f t="shared" ref="U7:U31" si="0">SUM(E7:T7)</f>
        <v>60</v>
      </c>
      <c r="V7" s="1"/>
      <c r="W7" s="1"/>
      <c r="X7" s="1"/>
    </row>
    <row r="8" spans="1:24" x14ac:dyDescent="0.3">
      <c r="A8" s="8">
        <v>2</v>
      </c>
      <c r="B8" s="4" t="s">
        <v>208</v>
      </c>
      <c r="C8" s="4" t="s">
        <v>209</v>
      </c>
      <c r="D8" s="4" t="s">
        <v>8</v>
      </c>
      <c r="E8" s="4"/>
      <c r="F8" s="4">
        <f>(25+30)</f>
        <v>55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4"/>
      <c r="R8" s="4"/>
      <c r="S8" s="4"/>
      <c r="T8" s="4"/>
      <c r="U8" s="9">
        <f t="shared" si="0"/>
        <v>55</v>
      </c>
      <c r="V8" s="1"/>
      <c r="W8" s="1"/>
      <c r="X8" s="1"/>
    </row>
    <row r="9" spans="1:24" x14ac:dyDescent="0.3">
      <c r="A9" s="9">
        <v>3</v>
      </c>
      <c r="B9" s="10" t="s">
        <v>109</v>
      </c>
      <c r="C9" s="10" t="s">
        <v>110</v>
      </c>
      <c r="D9" s="4" t="s">
        <v>15</v>
      </c>
      <c r="E9" s="10"/>
      <c r="F9" s="10"/>
      <c r="G9" s="13"/>
      <c r="H9" s="13">
        <v>25</v>
      </c>
      <c r="I9" s="13"/>
      <c r="J9" s="13"/>
      <c r="K9" s="13"/>
      <c r="L9" s="13"/>
      <c r="M9" s="13"/>
      <c r="N9" s="13"/>
      <c r="O9" s="13"/>
      <c r="P9" s="13"/>
      <c r="Q9" s="10"/>
      <c r="R9" s="10"/>
      <c r="S9" s="10"/>
      <c r="T9" s="10"/>
      <c r="U9" s="9">
        <f t="shared" si="0"/>
        <v>25</v>
      </c>
      <c r="V9" s="1"/>
      <c r="W9" s="1"/>
      <c r="X9" s="1"/>
    </row>
    <row r="10" spans="1:24" x14ac:dyDescent="0.3">
      <c r="A10" s="9">
        <v>4</v>
      </c>
      <c r="B10" s="4" t="s">
        <v>113</v>
      </c>
      <c r="C10" s="4" t="s">
        <v>206</v>
      </c>
      <c r="D10" s="4" t="s">
        <v>13</v>
      </c>
      <c r="E10" s="4">
        <v>12</v>
      </c>
      <c r="F10" s="4"/>
      <c r="G10" s="12"/>
      <c r="H10" s="12"/>
      <c r="I10" s="12"/>
      <c r="J10" s="12"/>
      <c r="K10" s="12">
        <v>12</v>
      </c>
      <c r="L10" s="12"/>
      <c r="M10" s="12"/>
      <c r="N10" s="12"/>
      <c r="O10" s="12"/>
      <c r="P10" s="12"/>
      <c r="Q10" s="4"/>
      <c r="R10" s="4"/>
      <c r="S10" s="4"/>
      <c r="T10" s="4"/>
      <c r="U10" s="9">
        <f t="shared" si="0"/>
        <v>24</v>
      </c>
      <c r="V10" s="1"/>
      <c r="W10" s="1"/>
      <c r="X10" s="1"/>
    </row>
    <row r="11" spans="1:24" x14ac:dyDescent="0.3">
      <c r="A11" s="9">
        <v>5</v>
      </c>
      <c r="B11" s="10" t="s">
        <v>313</v>
      </c>
      <c r="C11" s="10" t="s">
        <v>314</v>
      </c>
      <c r="D11" s="4" t="s">
        <v>13</v>
      </c>
      <c r="E11" s="10"/>
      <c r="F11" s="10"/>
      <c r="G11" s="13"/>
      <c r="H11" s="13"/>
      <c r="I11" s="13">
        <v>12</v>
      </c>
      <c r="J11" s="13"/>
      <c r="K11" s="13">
        <v>12</v>
      </c>
      <c r="L11" s="13"/>
      <c r="M11" s="13"/>
      <c r="N11" s="13"/>
      <c r="O11" s="13"/>
      <c r="P11" s="13"/>
      <c r="Q11" s="10"/>
      <c r="R11" s="10"/>
      <c r="S11" s="10"/>
      <c r="T11" s="10"/>
      <c r="U11" s="9">
        <f t="shared" si="0"/>
        <v>24</v>
      </c>
      <c r="V11" s="22"/>
      <c r="W11" s="22"/>
      <c r="X11" s="22"/>
    </row>
    <row r="12" spans="1:24" x14ac:dyDescent="0.3">
      <c r="A12" s="9">
        <v>6</v>
      </c>
      <c r="B12" s="4" t="s">
        <v>345</v>
      </c>
      <c r="C12" s="4" t="s">
        <v>346</v>
      </c>
      <c r="D12" s="4" t="s">
        <v>64</v>
      </c>
      <c r="E12" s="4"/>
      <c r="F12" s="4"/>
      <c r="G12" s="12"/>
      <c r="H12" s="12"/>
      <c r="I12" s="12"/>
      <c r="J12" s="12"/>
      <c r="K12" s="12">
        <f>(6+18)</f>
        <v>24</v>
      </c>
      <c r="L12" s="12"/>
      <c r="M12" s="12"/>
      <c r="N12" s="12"/>
      <c r="O12" s="12"/>
      <c r="P12" s="12"/>
      <c r="Q12" s="4"/>
      <c r="R12" s="4"/>
      <c r="S12" s="4"/>
      <c r="T12" s="4"/>
      <c r="U12" s="9">
        <f t="shared" si="0"/>
        <v>24</v>
      </c>
      <c r="V12" s="1"/>
      <c r="W12" s="1"/>
      <c r="X12" s="1"/>
    </row>
    <row r="13" spans="1:24" x14ac:dyDescent="0.3">
      <c r="A13" s="9">
        <v>7</v>
      </c>
      <c r="B13" s="4" t="s">
        <v>116</v>
      </c>
      <c r="C13" s="4" t="s">
        <v>117</v>
      </c>
      <c r="D13" s="4" t="s">
        <v>118</v>
      </c>
      <c r="E13" s="4"/>
      <c r="F13" s="4"/>
      <c r="G13" s="4">
        <v>8</v>
      </c>
      <c r="H13" s="4"/>
      <c r="I13" s="4"/>
      <c r="J13" s="4">
        <v>4</v>
      </c>
      <c r="K13" s="4"/>
      <c r="L13" s="4">
        <v>12</v>
      </c>
      <c r="M13" s="4"/>
      <c r="N13" s="4"/>
      <c r="O13" s="4"/>
      <c r="P13" s="4"/>
      <c r="Q13" s="4"/>
      <c r="R13" s="4"/>
      <c r="S13" s="4"/>
      <c r="T13" s="4"/>
      <c r="U13" s="9">
        <f t="shared" si="0"/>
        <v>24</v>
      </c>
      <c r="V13" s="1"/>
      <c r="W13" s="1"/>
      <c r="X13" s="1"/>
    </row>
    <row r="14" spans="1:24" x14ac:dyDescent="0.3">
      <c r="A14" s="8">
        <v>8</v>
      </c>
      <c r="B14" s="4" t="s">
        <v>219</v>
      </c>
      <c r="C14" s="4" t="s">
        <v>220</v>
      </c>
      <c r="D14" s="4" t="s">
        <v>64</v>
      </c>
      <c r="E14" s="4"/>
      <c r="F14" s="4"/>
      <c r="G14" s="12"/>
      <c r="H14" s="12">
        <v>20</v>
      </c>
      <c r="I14" s="12"/>
      <c r="J14" s="12"/>
      <c r="K14" s="12"/>
      <c r="L14" s="12"/>
      <c r="M14" s="12"/>
      <c r="N14" s="12"/>
      <c r="O14" s="12"/>
      <c r="P14" s="12"/>
      <c r="Q14" s="4"/>
      <c r="R14" s="4"/>
      <c r="S14" s="4"/>
      <c r="T14" s="4"/>
      <c r="U14" s="9">
        <f t="shared" si="0"/>
        <v>20</v>
      </c>
      <c r="V14" s="1"/>
      <c r="W14" s="1"/>
      <c r="X14" s="1"/>
    </row>
    <row r="15" spans="1:24" x14ac:dyDescent="0.3">
      <c r="A15" s="8">
        <v>9</v>
      </c>
      <c r="B15" s="4" t="s">
        <v>215</v>
      </c>
      <c r="C15" s="4" t="s">
        <v>216</v>
      </c>
      <c r="D15" s="4" t="s">
        <v>12</v>
      </c>
      <c r="E15" s="4"/>
      <c r="F15" s="4"/>
      <c r="G15" s="12"/>
      <c r="H15" s="12">
        <v>18</v>
      </c>
      <c r="I15" s="12"/>
      <c r="J15" s="12"/>
      <c r="K15" s="12"/>
      <c r="L15" s="12"/>
      <c r="M15" s="12"/>
      <c r="N15" s="12"/>
      <c r="O15" s="12"/>
      <c r="P15" s="12"/>
      <c r="Q15" s="4"/>
      <c r="R15" s="4"/>
      <c r="S15" s="4"/>
      <c r="T15" s="4"/>
      <c r="U15" s="9">
        <f t="shared" si="0"/>
        <v>18</v>
      </c>
      <c r="V15" s="22"/>
      <c r="W15" s="22"/>
      <c r="X15" s="22"/>
    </row>
    <row r="16" spans="1:24" x14ac:dyDescent="0.3">
      <c r="A16" s="8">
        <v>10</v>
      </c>
      <c r="B16" s="4" t="s">
        <v>311</v>
      </c>
      <c r="C16" s="4" t="s">
        <v>312</v>
      </c>
      <c r="D16" s="10" t="s">
        <v>64</v>
      </c>
      <c r="E16" s="4"/>
      <c r="F16" s="4"/>
      <c r="G16" s="12"/>
      <c r="H16" s="12"/>
      <c r="I16" s="12">
        <v>18</v>
      </c>
      <c r="J16" s="12"/>
      <c r="K16" s="12"/>
      <c r="L16" s="12"/>
      <c r="M16" s="12"/>
      <c r="N16" s="12"/>
      <c r="O16" s="12"/>
      <c r="P16" s="12"/>
      <c r="Q16" s="4"/>
      <c r="R16" s="4"/>
      <c r="S16" s="4"/>
      <c r="T16" s="4"/>
      <c r="U16" s="9">
        <f t="shared" si="0"/>
        <v>18</v>
      </c>
      <c r="V16" s="1"/>
      <c r="W16" s="1"/>
      <c r="X16" s="1"/>
    </row>
    <row r="17" spans="1:24" x14ac:dyDescent="0.3">
      <c r="A17" s="8">
        <v>11</v>
      </c>
      <c r="B17" s="4" t="s">
        <v>322</v>
      </c>
      <c r="C17" s="4" t="s">
        <v>323</v>
      </c>
      <c r="D17" s="4" t="s">
        <v>13</v>
      </c>
      <c r="E17" s="4"/>
      <c r="F17" s="4"/>
      <c r="G17" s="12"/>
      <c r="H17" s="12"/>
      <c r="I17" s="12"/>
      <c r="J17" s="12">
        <v>18</v>
      </c>
      <c r="K17" s="12"/>
      <c r="L17" s="12"/>
      <c r="M17" s="12"/>
      <c r="N17" s="12"/>
      <c r="O17" s="12"/>
      <c r="P17" s="12"/>
      <c r="Q17" s="4"/>
      <c r="R17" s="4"/>
      <c r="S17" s="4"/>
      <c r="T17" s="4"/>
      <c r="U17" s="9">
        <f t="shared" si="0"/>
        <v>18</v>
      </c>
      <c r="V17" s="1"/>
      <c r="W17" s="1"/>
      <c r="X17" s="1"/>
    </row>
    <row r="18" spans="1:24" x14ac:dyDescent="0.3">
      <c r="A18" s="9">
        <v>12</v>
      </c>
      <c r="B18" s="4" t="s">
        <v>347</v>
      </c>
      <c r="C18" s="4" t="s">
        <v>348</v>
      </c>
      <c r="D18" s="4" t="s">
        <v>349</v>
      </c>
      <c r="E18" s="4"/>
      <c r="F18" s="4"/>
      <c r="G18" s="12"/>
      <c r="H18" s="12"/>
      <c r="I18" s="12"/>
      <c r="J18" s="12"/>
      <c r="K18" s="12">
        <v>18</v>
      </c>
      <c r="L18" s="12"/>
      <c r="M18" s="12"/>
      <c r="N18" s="12"/>
      <c r="O18" s="12"/>
      <c r="P18" s="12"/>
      <c r="Q18" s="4"/>
      <c r="R18" s="4"/>
      <c r="S18" s="4"/>
      <c r="T18" s="4"/>
      <c r="U18" s="9">
        <f t="shared" si="0"/>
        <v>18</v>
      </c>
      <c r="V18" s="1"/>
      <c r="W18" s="1"/>
      <c r="X18" s="1"/>
    </row>
    <row r="19" spans="1:24" x14ac:dyDescent="0.3">
      <c r="A19" s="9">
        <v>13</v>
      </c>
      <c r="B19" s="4" t="s">
        <v>320</v>
      </c>
      <c r="C19" s="4" t="s">
        <v>321</v>
      </c>
      <c r="D19" s="4" t="s">
        <v>70</v>
      </c>
      <c r="E19" s="4"/>
      <c r="F19" s="4"/>
      <c r="G19" s="12"/>
      <c r="H19" s="12"/>
      <c r="I19" s="12"/>
      <c r="J19" s="12">
        <v>6</v>
      </c>
      <c r="K19" s="12"/>
      <c r="L19" s="12">
        <v>8</v>
      </c>
      <c r="M19" s="12"/>
      <c r="N19" s="12"/>
      <c r="O19" s="12"/>
      <c r="P19" s="12"/>
      <c r="Q19" s="4"/>
      <c r="R19" s="4"/>
      <c r="S19" s="4"/>
      <c r="T19" s="4"/>
      <c r="U19" s="9">
        <f t="shared" si="0"/>
        <v>14</v>
      </c>
      <c r="V19" s="1"/>
      <c r="W19" s="1"/>
      <c r="X19" s="1"/>
    </row>
    <row r="20" spans="1:24" x14ac:dyDescent="0.3">
      <c r="A20" s="9">
        <v>14</v>
      </c>
      <c r="B20" s="4" t="s">
        <v>107</v>
      </c>
      <c r="C20" s="4" t="s">
        <v>108</v>
      </c>
      <c r="D20" s="4" t="s">
        <v>8</v>
      </c>
      <c r="E20" s="4"/>
      <c r="F20" s="4">
        <v>12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/>
      <c r="R20" s="4"/>
      <c r="S20" s="4"/>
      <c r="T20" s="4"/>
      <c r="U20" s="9">
        <f t="shared" si="0"/>
        <v>12</v>
      </c>
      <c r="V20" s="1"/>
      <c r="W20" s="1"/>
      <c r="X20" s="1"/>
    </row>
    <row r="21" spans="1:24" x14ac:dyDescent="0.3">
      <c r="A21" s="9">
        <v>15</v>
      </c>
      <c r="B21" s="4" t="s">
        <v>114</v>
      </c>
      <c r="C21" s="4" t="s">
        <v>115</v>
      </c>
      <c r="D21" s="4" t="s">
        <v>64</v>
      </c>
      <c r="E21" s="4"/>
      <c r="F21" s="4"/>
      <c r="G21" s="12">
        <v>12</v>
      </c>
      <c r="H21" s="12"/>
      <c r="I21" s="12"/>
      <c r="J21" s="12"/>
      <c r="K21" s="12"/>
      <c r="L21" s="12"/>
      <c r="M21" s="12"/>
      <c r="N21" s="12"/>
      <c r="O21" s="12"/>
      <c r="P21" s="12"/>
      <c r="Q21" s="4"/>
      <c r="R21" s="4"/>
      <c r="S21" s="4"/>
      <c r="T21" s="4"/>
      <c r="U21" s="9">
        <f t="shared" si="0"/>
        <v>12</v>
      </c>
      <c r="V21" s="22"/>
      <c r="W21" s="22"/>
      <c r="X21" s="22"/>
    </row>
    <row r="22" spans="1:24" x14ac:dyDescent="0.3">
      <c r="A22" s="9">
        <v>16</v>
      </c>
      <c r="B22" s="4" t="s">
        <v>211</v>
      </c>
      <c r="C22" s="4" t="s">
        <v>212</v>
      </c>
      <c r="D22" s="4" t="s">
        <v>112</v>
      </c>
      <c r="E22" s="4"/>
      <c r="F22" s="4"/>
      <c r="G22" s="12">
        <v>12</v>
      </c>
      <c r="H22" s="12"/>
      <c r="I22" s="12"/>
      <c r="J22" s="12"/>
      <c r="K22" s="12"/>
      <c r="L22" s="12"/>
      <c r="M22" s="12"/>
      <c r="N22" s="12"/>
      <c r="O22" s="12"/>
      <c r="P22" s="12"/>
      <c r="Q22" s="4"/>
      <c r="R22" s="4"/>
      <c r="S22" s="4"/>
      <c r="T22" s="4"/>
      <c r="U22" s="9">
        <f t="shared" si="0"/>
        <v>12</v>
      </c>
      <c r="V22" s="1"/>
      <c r="W22" s="1"/>
      <c r="X22" s="1"/>
    </row>
    <row r="23" spans="1:24" x14ac:dyDescent="0.3">
      <c r="A23" s="9">
        <v>17</v>
      </c>
      <c r="B23" s="4" t="s">
        <v>315</v>
      </c>
      <c r="C23" s="4" t="s">
        <v>316</v>
      </c>
      <c r="D23" s="4" t="s">
        <v>70</v>
      </c>
      <c r="E23" s="4"/>
      <c r="F23" s="4"/>
      <c r="G23" s="12"/>
      <c r="H23" s="12"/>
      <c r="I23" s="12"/>
      <c r="J23" s="12">
        <v>12</v>
      </c>
      <c r="K23" s="12"/>
      <c r="L23" s="12"/>
      <c r="M23" s="12"/>
      <c r="N23" s="12"/>
      <c r="O23" s="12"/>
      <c r="P23" s="12"/>
      <c r="Q23" s="4"/>
      <c r="R23" s="4"/>
      <c r="S23" s="4"/>
      <c r="T23" s="4"/>
      <c r="U23" s="9">
        <f t="shared" si="0"/>
        <v>12</v>
      </c>
      <c r="V23" s="1"/>
      <c r="W23" s="1"/>
      <c r="X23" s="1"/>
    </row>
    <row r="24" spans="1:24" x14ac:dyDescent="0.3">
      <c r="A24" s="8">
        <v>18</v>
      </c>
      <c r="B24" s="4" t="s">
        <v>324</v>
      </c>
      <c r="C24" s="4" t="s">
        <v>325</v>
      </c>
      <c r="D24" s="4" t="s">
        <v>64</v>
      </c>
      <c r="E24" s="4"/>
      <c r="F24" s="4"/>
      <c r="G24" s="4"/>
      <c r="H24" s="4"/>
      <c r="I24" s="4"/>
      <c r="J24" s="4">
        <v>12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9">
        <f t="shared" si="0"/>
        <v>12</v>
      </c>
      <c r="V24" s="1"/>
      <c r="W24" s="1"/>
      <c r="X24" s="1"/>
    </row>
    <row r="25" spans="1:24" x14ac:dyDescent="0.3">
      <c r="A25" s="8">
        <v>19</v>
      </c>
      <c r="B25" s="4" t="s">
        <v>340</v>
      </c>
      <c r="C25" s="4" t="s">
        <v>341</v>
      </c>
      <c r="D25" s="4" t="s">
        <v>12</v>
      </c>
      <c r="E25" s="4"/>
      <c r="F25" s="4"/>
      <c r="G25" s="12"/>
      <c r="H25" s="12"/>
      <c r="I25" s="12"/>
      <c r="J25" s="12"/>
      <c r="K25" s="12">
        <v>9</v>
      </c>
      <c r="L25" s="12"/>
      <c r="M25" s="12"/>
      <c r="N25" s="12"/>
      <c r="O25" s="12"/>
      <c r="P25" s="12"/>
      <c r="Q25" s="4"/>
      <c r="R25" s="4"/>
      <c r="S25" s="4"/>
      <c r="T25" s="4"/>
      <c r="U25" s="9">
        <f t="shared" si="0"/>
        <v>9</v>
      </c>
      <c r="V25" s="1"/>
      <c r="W25" s="1"/>
      <c r="X25" s="1"/>
    </row>
    <row r="26" spans="1:24" x14ac:dyDescent="0.3">
      <c r="A26" s="8">
        <v>20</v>
      </c>
      <c r="B26" s="4" t="s">
        <v>318</v>
      </c>
      <c r="C26" s="4" t="s">
        <v>319</v>
      </c>
      <c r="D26" s="10" t="s">
        <v>287</v>
      </c>
      <c r="E26" s="4"/>
      <c r="F26" s="4"/>
      <c r="G26" s="4"/>
      <c r="H26" s="4"/>
      <c r="I26" s="4"/>
      <c r="J26" s="4">
        <v>8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9">
        <f t="shared" si="0"/>
        <v>8</v>
      </c>
      <c r="V26" s="1"/>
      <c r="W26" s="1"/>
      <c r="X26" s="1"/>
    </row>
    <row r="27" spans="1:24" x14ac:dyDescent="0.3">
      <c r="A27" s="8">
        <v>21</v>
      </c>
      <c r="B27" s="4" t="s">
        <v>343</v>
      </c>
      <c r="C27" s="4" t="s">
        <v>344</v>
      </c>
      <c r="D27" s="4" t="s">
        <v>118</v>
      </c>
      <c r="E27" s="4"/>
      <c r="F27" s="4"/>
      <c r="G27" s="12"/>
      <c r="H27" s="12"/>
      <c r="I27" s="12"/>
      <c r="J27" s="12"/>
      <c r="K27" s="12">
        <v>7</v>
      </c>
      <c r="L27" s="12"/>
      <c r="M27" s="12"/>
      <c r="N27" s="12"/>
      <c r="O27" s="12"/>
      <c r="P27" s="12"/>
      <c r="Q27" s="4"/>
      <c r="R27" s="4"/>
      <c r="S27" s="4"/>
      <c r="T27" s="4"/>
      <c r="U27" s="9">
        <f t="shared" si="0"/>
        <v>7</v>
      </c>
      <c r="V27" s="1"/>
      <c r="W27" s="1"/>
      <c r="X27" s="1"/>
    </row>
    <row r="28" spans="1:24" x14ac:dyDescent="0.3">
      <c r="A28" s="8">
        <v>22</v>
      </c>
      <c r="B28" s="10" t="s">
        <v>213</v>
      </c>
      <c r="C28" s="10" t="s">
        <v>214</v>
      </c>
      <c r="D28" s="10" t="s">
        <v>112</v>
      </c>
      <c r="E28" s="4"/>
      <c r="F28" s="4"/>
      <c r="G28" s="12">
        <v>6</v>
      </c>
      <c r="H28" s="12"/>
      <c r="I28" s="12"/>
      <c r="J28" s="12"/>
      <c r="K28" s="12"/>
      <c r="L28" s="12"/>
      <c r="M28" s="12"/>
      <c r="N28" s="12"/>
      <c r="O28" s="12"/>
      <c r="P28" s="12"/>
      <c r="Q28" s="4"/>
      <c r="R28" s="4"/>
      <c r="S28" s="4"/>
      <c r="T28" s="4"/>
      <c r="U28" s="9">
        <f t="shared" si="0"/>
        <v>6</v>
      </c>
      <c r="V28" s="1"/>
      <c r="W28" s="1"/>
      <c r="X28" s="1"/>
    </row>
    <row r="29" spans="1:24" x14ac:dyDescent="0.3">
      <c r="A29" s="9">
        <v>23</v>
      </c>
      <c r="B29" s="4" t="s">
        <v>360</v>
      </c>
      <c r="C29" s="4" t="s">
        <v>361</v>
      </c>
      <c r="D29" s="4" t="s">
        <v>64</v>
      </c>
      <c r="E29" s="4"/>
      <c r="F29" s="4"/>
      <c r="G29" s="12"/>
      <c r="H29" s="12"/>
      <c r="I29" s="12"/>
      <c r="J29" s="12"/>
      <c r="K29" s="12"/>
      <c r="L29" s="12">
        <v>6</v>
      </c>
      <c r="M29" s="12"/>
      <c r="N29" s="12"/>
      <c r="O29" s="12"/>
      <c r="P29" s="12"/>
      <c r="Q29" s="4"/>
      <c r="R29" s="4"/>
      <c r="S29" s="4"/>
      <c r="T29" s="4"/>
      <c r="U29" s="9">
        <f t="shared" si="0"/>
        <v>6</v>
      </c>
      <c r="V29" s="1"/>
      <c r="W29" s="1"/>
      <c r="X29" s="1"/>
    </row>
    <row r="30" spans="1:24" x14ac:dyDescent="0.3">
      <c r="A30" s="8">
        <v>24</v>
      </c>
      <c r="B30" s="4"/>
      <c r="C30" s="4"/>
      <c r="D30" s="10"/>
      <c r="E30" s="4"/>
      <c r="F30" s="4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/>
      <c r="R30" s="4"/>
      <c r="S30" s="4"/>
      <c r="T30" s="4"/>
      <c r="U30" s="9">
        <f t="shared" si="0"/>
        <v>0</v>
      </c>
      <c r="V30" s="1"/>
      <c r="W30" s="1"/>
      <c r="X30" s="1"/>
    </row>
    <row r="31" spans="1:24" x14ac:dyDescent="0.3">
      <c r="A31" s="9">
        <v>25</v>
      </c>
      <c r="B31" s="10"/>
      <c r="C31" s="10"/>
      <c r="D31" s="4"/>
      <c r="E31" s="4"/>
      <c r="F31" s="4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/>
      <c r="R31" s="4"/>
      <c r="S31" s="4"/>
      <c r="T31" s="4"/>
      <c r="U31" s="9">
        <f t="shared" si="0"/>
        <v>0</v>
      </c>
      <c r="V31" s="1"/>
      <c r="W31" s="1"/>
      <c r="X31" s="1"/>
    </row>
    <row r="32" spans="1:24" x14ac:dyDescent="0.3">
      <c r="A32" s="9">
        <v>26</v>
      </c>
      <c r="B32" s="10"/>
      <c r="C32" s="10"/>
      <c r="D32" s="10"/>
      <c r="E32" s="10"/>
      <c r="F32" s="10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0"/>
      <c r="R32" s="10"/>
      <c r="S32" s="10"/>
      <c r="T32" s="10"/>
      <c r="U32" s="9"/>
      <c r="V32" s="1"/>
      <c r="W32" s="1"/>
      <c r="X32" s="1"/>
    </row>
    <row r="33" spans="1:21" x14ac:dyDescent="0.3">
      <c r="A33" s="8">
        <v>27</v>
      </c>
      <c r="B33" s="4"/>
      <c r="C33" s="4"/>
      <c r="D33" s="4"/>
      <c r="E33" s="4"/>
      <c r="F33" s="4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/>
      <c r="R33" s="4"/>
      <c r="S33" s="4"/>
      <c r="T33" s="4"/>
      <c r="U33" s="9"/>
    </row>
    <row r="34" spans="1:21" x14ac:dyDescent="0.3">
      <c r="A34" s="9">
        <v>28</v>
      </c>
      <c r="B34" s="4"/>
      <c r="C34" s="4"/>
      <c r="D34" s="10"/>
      <c r="E34" s="4"/>
      <c r="F34" s="4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/>
      <c r="R34" s="4"/>
      <c r="S34" s="4"/>
      <c r="T34" s="4"/>
      <c r="U34" s="9"/>
    </row>
    <row r="35" spans="1:21" x14ac:dyDescent="0.3">
      <c r="A35" s="9">
        <v>29</v>
      </c>
      <c r="B35" s="4"/>
      <c r="C35" s="4"/>
      <c r="D35" s="4"/>
      <c r="E35" s="4"/>
      <c r="F35" s="4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/>
      <c r="R35" s="4"/>
      <c r="S35" s="4"/>
      <c r="T35" s="4"/>
      <c r="U35" s="9"/>
    </row>
    <row r="36" spans="1:21" x14ac:dyDescent="0.3">
      <c r="A36" s="8">
        <v>30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9"/>
    </row>
    <row r="37" spans="1:21" x14ac:dyDescent="0.3">
      <c r="A37" s="9"/>
      <c r="B37" s="4"/>
      <c r="C37" s="4"/>
      <c r="D37" s="4"/>
      <c r="E37" s="4"/>
      <c r="F37" s="4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/>
      <c r="R37" s="4"/>
      <c r="S37" s="4"/>
      <c r="T37" s="4"/>
      <c r="U37" s="8"/>
    </row>
    <row r="38" spans="1:21" x14ac:dyDescent="0.3">
      <c r="A38" s="8"/>
      <c r="B38" s="4"/>
      <c r="C38" s="4"/>
      <c r="D38" s="4"/>
      <c r="E38" s="4"/>
      <c r="F38" s="4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/>
      <c r="R38" s="4"/>
      <c r="S38" s="4"/>
      <c r="T38" s="4"/>
      <c r="U38" s="9"/>
    </row>
    <row r="39" spans="1:21" x14ac:dyDescent="0.3">
      <c r="A39" s="9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9"/>
    </row>
    <row r="40" spans="1:21" x14ac:dyDescent="0.3">
      <c r="A40" s="9"/>
      <c r="B40" s="10"/>
      <c r="C40" s="10"/>
      <c r="D40" s="10"/>
      <c r="E40" s="4"/>
      <c r="F40" s="4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/>
      <c r="R40" s="4"/>
      <c r="S40" s="4"/>
      <c r="T40" s="4"/>
      <c r="U40" s="9"/>
    </row>
    <row r="41" spans="1:21" x14ac:dyDescent="0.3">
      <c r="A41" s="9"/>
      <c r="B41" s="4"/>
      <c r="C41" s="4"/>
      <c r="D41" s="10"/>
      <c r="E41" s="4"/>
      <c r="F41" s="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/>
      <c r="R41" s="4"/>
      <c r="S41" s="4"/>
      <c r="T41" s="4"/>
      <c r="U41" s="9"/>
    </row>
    <row r="42" spans="1:21" x14ac:dyDescent="0.3">
      <c r="A42" s="8"/>
      <c r="B42" s="10"/>
      <c r="C42" s="10"/>
      <c r="D42" s="10"/>
      <c r="E42" s="4"/>
      <c r="F42" s="4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/>
      <c r="R42" s="4"/>
      <c r="S42" s="4"/>
      <c r="T42" s="4"/>
      <c r="U42" s="9"/>
    </row>
    <row r="43" spans="1:21" x14ac:dyDescent="0.3">
      <c r="A43" s="9"/>
      <c r="B43" s="10"/>
      <c r="C43" s="10"/>
      <c r="D43" s="10"/>
      <c r="E43" s="4"/>
      <c r="F43" s="4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/>
      <c r="R43" s="4"/>
      <c r="S43" s="4"/>
      <c r="T43" s="4"/>
      <c r="U43" s="9"/>
    </row>
    <row r="44" spans="1:21" x14ac:dyDescent="0.3">
      <c r="A44" s="8"/>
      <c r="B44" s="4"/>
      <c r="C44" s="4"/>
      <c r="D44" s="4"/>
      <c r="E44" s="4"/>
      <c r="F44" s="4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/>
      <c r="R44" s="4"/>
      <c r="S44" s="4"/>
      <c r="T44" s="4"/>
      <c r="U44" s="9"/>
    </row>
    <row r="45" spans="1:21" x14ac:dyDescent="0.3">
      <c r="A45" s="8"/>
      <c r="B45" s="4"/>
      <c r="C45" s="4"/>
      <c r="D45" s="4"/>
      <c r="E45" s="4"/>
      <c r="F45" s="4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/>
      <c r="R45" s="4"/>
      <c r="S45" s="4"/>
      <c r="T45" s="4"/>
      <c r="U45" s="9"/>
    </row>
    <row r="46" spans="1:21" x14ac:dyDescent="0.3">
      <c r="A46" s="9"/>
      <c r="B46" s="4"/>
      <c r="C46" s="4"/>
      <c r="D46" s="10"/>
      <c r="E46" s="4">
        <v>60</v>
      </c>
      <c r="F46" s="4">
        <v>109</v>
      </c>
      <c r="G46" s="12">
        <v>30</v>
      </c>
      <c r="H46" s="12">
        <v>30</v>
      </c>
      <c r="I46" s="12">
        <v>40</v>
      </c>
      <c r="J46" s="12">
        <v>70</v>
      </c>
      <c r="K46" s="12"/>
      <c r="L46" s="12"/>
      <c r="M46" s="12"/>
      <c r="N46" s="12"/>
      <c r="O46" s="12"/>
      <c r="P46" s="12"/>
      <c r="Q46" s="4"/>
      <c r="R46" s="4"/>
      <c r="S46" s="4"/>
      <c r="T46" s="4"/>
      <c r="U46" s="9">
        <v>339</v>
      </c>
    </row>
    <row r="48" spans="1:21" x14ac:dyDescent="0.3">
      <c r="A48" s="1"/>
      <c r="B48" s="2" t="s">
        <v>53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</sheetData>
  <sortState xmlns:xlrd2="http://schemas.microsoft.com/office/spreadsheetml/2017/richdata2" ref="B7:U32">
    <sortCondition descending="1" ref="U7:U3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FCAB-8D2C-456C-9C29-1A661A5BF25E}">
  <dimension ref="A1:U57"/>
  <sheetViews>
    <sheetView workbookViewId="0">
      <pane xSplit="11" ySplit="7" topLeftCell="L8" activePane="bottomRight" state="frozen"/>
      <selection pane="topRight" activeCell="L1" sqref="L1"/>
      <selection pane="bottomLeft" activeCell="A8" sqref="A8"/>
      <selection pane="bottomRight" activeCell="I15" sqref="I15"/>
    </sheetView>
  </sheetViews>
  <sheetFormatPr defaultRowHeight="14.4" x14ac:dyDescent="0.3"/>
  <cols>
    <col min="2" max="2" width="13.77734375" customWidth="1"/>
    <col min="3" max="4" width="19.77734375" customWidth="1"/>
    <col min="5" max="14" width="6.109375" customWidth="1"/>
  </cols>
  <sheetData>
    <row r="1" spans="1:21" ht="15.6" x14ac:dyDescent="0.3">
      <c r="A1" s="20"/>
      <c r="B1" s="44" t="s">
        <v>125</v>
      </c>
      <c r="C1" s="44"/>
      <c r="D1" s="45" t="s">
        <v>133</v>
      </c>
      <c r="E1" s="44"/>
      <c r="F1" s="44"/>
      <c r="G1" s="44"/>
      <c r="H1" s="44"/>
      <c r="I1" s="44"/>
      <c r="J1" s="44"/>
      <c r="K1" s="44"/>
      <c r="L1" s="3"/>
      <c r="M1" s="3"/>
      <c r="N1" s="3"/>
      <c r="O1" s="3"/>
      <c r="P1" s="3"/>
      <c r="Q1" s="44"/>
      <c r="R1" s="44"/>
      <c r="S1" s="44"/>
      <c r="T1" s="44"/>
      <c r="U1" s="44"/>
    </row>
    <row r="2" spans="1:21" ht="15.6" x14ac:dyDescent="0.3">
      <c r="A2" s="20"/>
      <c r="B2" s="44" t="s">
        <v>119</v>
      </c>
      <c r="C2" s="44"/>
      <c r="D2" s="45" t="s">
        <v>0</v>
      </c>
      <c r="E2" s="44"/>
      <c r="F2" s="44"/>
      <c r="G2" s="44"/>
      <c r="H2" s="44"/>
      <c r="I2" s="44"/>
      <c r="J2" s="44"/>
      <c r="K2" s="44"/>
      <c r="L2" s="3"/>
      <c r="M2" s="3"/>
      <c r="N2" s="3"/>
      <c r="O2" s="3"/>
      <c r="P2" s="3"/>
      <c r="Q2" s="44"/>
      <c r="R2" s="44"/>
      <c r="S2" s="44"/>
      <c r="T2" s="44"/>
      <c r="U2" s="44"/>
    </row>
    <row r="3" spans="1:21" x14ac:dyDescent="0.3">
      <c r="A3" s="21"/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6"/>
      <c r="U3" s="16"/>
    </row>
    <row r="4" spans="1:21" ht="144.6" x14ac:dyDescent="0.3">
      <c r="A4" s="49" t="s">
        <v>1</v>
      </c>
      <c r="B4" s="49" t="s">
        <v>2</v>
      </c>
      <c r="C4" s="49" t="s">
        <v>3</v>
      </c>
      <c r="D4" s="49" t="s">
        <v>4</v>
      </c>
      <c r="E4" s="7" t="s">
        <v>223</v>
      </c>
      <c r="F4" s="7" t="s">
        <v>210</v>
      </c>
      <c r="G4" s="7" t="s">
        <v>225</v>
      </c>
      <c r="H4" s="7" t="s">
        <v>226</v>
      </c>
      <c r="I4" s="7" t="s">
        <v>227</v>
      </c>
      <c r="J4" s="7" t="s">
        <v>217</v>
      </c>
      <c r="K4" s="7" t="s">
        <v>317</v>
      </c>
      <c r="L4" s="7" t="s">
        <v>359</v>
      </c>
      <c r="M4" s="7" t="s">
        <v>362</v>
      </c>
      <c r="N4" s="7" t="s">
        <v>371</v>
      </c>
      <c r="O4" s="7"/>
      <c r="P4" s="7"/>
      <c r="Q4" s="7"/>
      <c r="R4" s="7"/>
      <c r="S4" s="7"/>
      <c r="T4" s="26"/>
      <c r="U4" s="50" t="s">
        <v>5</v>
      </c>
    </row>
    <row r="5" spans="1:21" x14ac:dyDescent="0.3">
      <c r="A5" s="21" t="s">
        <v>55</v>
      </c>
      <c r="B5" s="16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7"/>
      <c r="T5" s="17"/>
      <c r="U5" s="17"/>
    </row>
    <row r="6" spans="1:21" x14ac:dyDescent="0.3">
      <c r="A6" s="21"/>
      <c r="B6" s="27" t="s">
        <v>2</v>
      </c>
      <c r="C6" s="27" t="s">
        <v>54</v>
      </c>
      <c r="D6" s="27" t="s">
        <v>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7"/>
      <c r="T6" s="17"/>
      <c r="U6" s="27" t="s">
        <v>56</v>
      </c>
    </row>
    <row r="7" spans="1:21" x14ac:dyDescent="0.3">
      <c r="A7" s="19">
        <v>1</v>
      </c>
      <c r="B7" s="10" t="s">
        <v>221</v>
      </c>
      <c r="C7" s="10" t="s">
        <v>222</v>
      </c>
      <c r="D7" s="10" t="s">
        <v>15</v>
      </c>
      <c r="E7" s="10">
        <v>9</v>
      </c>
      <c r="F7" s="4">
        <v>9</v>
      </c>
      <c r="G7" s="54"/>
      <c r="H7" s="13">
        <v>9</v>
      </c>
      <c r="I7" s="13">
        <v>9</v>
      </c>
      <c r="J7" s="13"/>
      <c r="K7" s="13">
        <v>9</v>
      </c>
      <c r="L7" s="13"/>
      <c r="M7" s="13">
        <v>7</v>
      </c>
      <c r="N7" s="13"/>
      <c r="O7" s="13"/>
      <c r="P7" s="13"/>
      <c r="Q7" s="13"/>
      <c r="R7" s="13"/>
      <c r="S7" s="54"/>
      <c r="T7" s="4"/>
      <c r="U7" s="18">
        <f>SUM(E7:T7)</f>
        <v>52</v>
      </c>
    </row>
    <row r="8" spans="1:21" x14ac:dyDescent="0.3">
      <c r="A8" s="19">
        <v>2</v>
      </c>
      <c r="B8" s="10" t="s">
        <v>120</v>
      </c>
      <c r="C8" s="10" t="s">
        <v>121</v>
      </c>
      <c r="D8" s="10" t="s">
        <v>73</v>
      </c>
      <c r="E8" s="4"/>
      <c r="F8" s="4">
        <v>22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4"/>
      <c r="U8" s="18">
        <f>SUM(E8:T8)</f>
        <v>22</v>
      </c>
    </row>
    <row r="9" spans="1:21" x14ac:dyDescent="0.3">
      <c r="A9" s="19">
        <v>3</v>
      </c>
      <c r="B9" s="10" t="s">
        <v>368</v>
      </c>
      <c r="C9" s="23" t="s">
        <v>369</v>
      </c>
      <c r="D9" s="10" t="s">
        <v>370</v>
      </c>
      <c r="E9" s="10"/>
      <c r="F9" s="10"/>
      <c r="G9" s="13"/>
      <c r="H9" s="13"/>
      <c r="I9" s="13"/>
      <c r="J9" s="13"/>
      <c r="K9" s="13"/>
      <c r="L9" s="13"/>
      <c r="M9" s="13"/>
      <c r="N9" s="13">
        <v>22</v>
      </c>
      <c r="O9" s="13"/>
      <c r="P9" s="13"/>
      <c r="Q9" s="13"/>
      <c r="R9" s="13"/>
      <c r="S9" s="13"/>
      <c r="T9" s="4"/>
      <c r="U9" s="18">
        <f>SUM(E9:T9)</f>
        <v>22</v>
      </c>
    </row>
    <row r="10" spans="1:21" x14ac:dyDescent="0.3">
      <c r="A10" s="19">
        <v>4</v>
      </c>
      <c r="B10" s="10" t="s">
        <v>67</v>
      </c>
      <c r="C10" s="25" t="s">
        <v>224</v>
      </c>
      <c r="D10" s="10" t="s">
        <v>64</v>
      </c>
      <c r="E10" s="4"/>
      <c r="F10" s="4"/>
      <c r="G10" s="12">
        <v>9</v>
      </c>
      <c r="H10" s="12"/>
      <c r="I10" s="12"/>
      <c r="J10" s="12">
        <v>11</v>
      </c>
      <c r="K10" s="12"/>
      <c r="L10" s="12"/>
      <c r="M10" s="12"/>
      <c r="N10" s="12"/>
      <c r="O10" s="12"/>
      <c r="P10" s="12"/>
      <c r="Q10" s="12"/>
      <c r="R10" s="12"/>
      <c r="S10" s="12"/>
      <c r="T10" s="4"/>
      <c r="U10" s="18">
        <f>SUM(E10:T10)</f>
        <v>20</v>
      </c>
    </row>
    <row r="11" spans="1:21" x14ac:dyDescent="0.3">
      <c r="A11" s="19">
        <v>5</v>
      </c>
      <c r="B11" s="10"/>
      <c r="C11" s="10"/>
      <c r="D11" s="10"/>
      <c r="E11" s="4"/>
      <c r="F11" s="4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53"/>
      <c r="T11" s="4"/>
      <c r="U11" s="18">
        <f>SUM(E11:T11)</f>
        <v>0</v>
      </c>
    </row>
    <row r="12" spans="1:21" x14ac:dyDescent="0.3">
      <c r="A12" s="19">
        <v>6</v>
      </c>
      <c r="B12" s="10"/>
      <c r="C12" s="10"/>
      <c r="D12" s="10"/>
      <c r="E12" s="4"/>
      <c r="F12" s="4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4"/>
      <c r="U12" s="18">
        <f t="shared" ref="U12:U26" si="0">SUM(E12:T12)</f>
        <v>0</v>
      </c>
    </row>
    <row r="13" spans="1:21" x14ac:dyDescent="0.3">
      <c r="A13" s="9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18">
        <f t="shared" si="0"/>
        <v>0</v>
      </c>
    </row>
    <row r="14" spans="1:21" x14ac:dyDescent="0.3">
      <c r="A14" s="19">
        <v>8</v>
      </c>
      <c r="B14" s="32"/>
      <c r="C14" s="56"/>
      <c r="D14" s="10"/>
      <c r="E14" s="4"/>
      <c r="F14" s="48"/>
      <c r="G14" s="54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54"/>
      <c r="T14" s="4"/>
      <c r="U14" s="18">
        <f t="shared" si="0"/>
        <v>0</v>
      </c>
    </row>
    <row r="15" spans="1:21" x14ac:dyDescent="0.3">
      <c r="A15" s="9">
        <v>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18">
        <f t="shared" si="0"/>
        <v>0</v>
      </c>
    </row>
    <row r="16" spans="1:21" x14ac:dyDescent="0.3">
      <c r="A16" s="9">
        <v>10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18">
        <f t="shared" si="0"/>
        <v>0</v>
      </c>
    </row>
    <row r="17" spans="1:21" x14ac:dyDescent="0.3">
      <c r="A17" s="19">
        <v>11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18">
        <f t="shared" si="0"/>
        <v>0</v>
      </c>
    </row>
    <row r="18" spans="1:21" x14ac:dyDescent="0.3">
      <c r="A18" s="19">
        <v>12</v>
      </c>
      <c r="B18" s="4"/>
      <c r="C18" s="10"/>
      <c r="D18" s="10"/>
      <c r="E18" s="46"/>
      <c r="F18" s="4"/>
      <c r="G18" s="53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53"/>
      <c r="T18" s="4"/>
      <c r="U18" s="18">
        <f t="shared" si="0"/>
        <v>0</v>
      </c>
    </row>
    <row r="19" spans="1:21" x14ac:dyDescent="0.3">
      <c r="A19" s="19">
        <v>13</v>
      </c>
      <c r="B19" s="10"/>
      <c r="C19" s="10"/>
      <c r="D19" s="10"/>
      <c r="E19" s="4"/>
      <c r="F19" s="4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53"/>
      <c r="T19" s="4"/>
      <c r="U19" s="18">
        <f t="shared" si="0"/>
        <v>0</v>
      </c>
    </row>
    <row r="20" spans="1:21" x14ac:dyDescent="0.3">
      <c r="A20" s="19">
        <v>14</v>
      </c>
      <c r="B20" s="10"/>
      <c r="C20" s="10"/>
      <c r="D20" s="10"/>
      <c r="E20" s="4"/>
      <c r="F20" s="46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53"/>
      <c r="T20" s="4"/>
      <c r="U20" s="18">
        <f t="shared" si="0"/>
        <v>0</v>
      </c>
    </row>
    <row r="21" spans="1:21" x14ac:dyDescent="0.3">
      <c r="A21" s="19">
        <v>15</v>
      </c>
      <c r="B21" s="10"/>
      <c r="C21" s="10"/>
      <c r="D21" s="10"/>
      <c r="E21" s="4"/>
      <c r="F21" s="46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53"/>
      <c r="T21" s="4"/>
      <c r="U21" s="18">
        <f t="shared" si="0"/>
        <v>0</v>
      </c>
    </row>
    <row r="22" spans="1:21" x14ac:dyDescent="0.3">
      <c r="A22" s="19">
        <v>16</v>
      </c>
      <c r="B22" s="10"/>
      <c r="C22" s="10"/>
      <c r="D22" s="10"/>
      <c r="E22" s="4"/>
      <c r="F22" s="46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53"/>
      <c r="T22" s="4"/>
      <c r="U22" s="18">
        <f t="shared" si="0"/>
        <v>0</v>
      </c>
    </row>
    <row r="23" spans="1:21" x14ac:dyDescent="0.3">
      <c r="A23" s="19">
        <v>17</v>
      </c>
      <c r="B23" s="10"/>
      <c r="C23" s="10"/>
      <c r="D23" s="10"/>
      <c r="E23" s="4"/>
      <c r="F23" s="46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3"/>
      <c r="T23" s="4"/>
      <c r="U23" s="18">
        <f t="shared" si="0"/>
        <v>0</v>
      </c>
    </row>
    <row r="24" spans="1:21" x14ac:dyDescent="0.3">
      <c r="A24" s="19">
        <v>18</v>
      </c>
      <c r="B24" s="10"/>
      <c r="C24" s="10"/>
      <c r="D24" s="10"/>
      <c r="E24" s="4"/>
      <c r="F24" s="4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53"/>
      <c r="T24" s="4"/>
      <c r="U24" s="18">
        <f t="shared" si="0"/>
        <v>0</v>
      </c>
    </row>
    <row r="25" spans="1:21" x14ac:dyDescent="0.3">
      <c r="A25" s="19">
        <v>19</v>
      </c>
      <c r="B25" s="4"/>
      <c r="C25" s="4"/>
      <c r="D25" s="10"/>
      <c r="E25" s="4"/>
      <c r="F25" s="4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4"/>
      <c r="U25" s="18">
        <f t="shared" si="0"/>
        <v>0</v>
      </c>
    </row>
    <row r="26" spans="1:21" x14ac:dyDescent="0.3">
      <c r="A26" s="19">
        <v>20</v>
      </c>
      <c r="B26" s="10"/>
      <c r="C26" s="10"/>
      <c r="D26" s="10"/>
      <c r="E26" s="48"/>
      <c r="F26" s="48"/>
      <c r="G26" s="54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54"/>
      <c r="T26" s="4"/>
      <c r="U26" s="18">
        <f t="shared" si="0"/>
        <v>0</v>
      </c>
    </row>
    <row r="27" spans="1:21" x14ac:dyDescent="0.3">
      <c r="A27" s="111"/>
      <c r="B27" s="4"/>
      <c r="C27" s="4"/>
      <c r="D27" s="4"/>
      <c r="E27" s="4"/>
      <c r="F27" s="4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51"/>
      <c r="T27" s="4"/>
      <c r="U27" s="18"/>
    </row>
    <row r="28" spans="1:21" x14ac:dyDescent="0.3">
      <c r="A28" s="111"/>
      <c r="B28" s="4"/>
      <c r="C28" s="4"/>
      <c r="D28" s="4"/>
      <c r="E28" s="46"/>
      <c r="F28" s="4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53"/>
      <c r="T28" s="4"/>
      <c r="U28" s="18"/>
    </row>
    <row r="29" spans="1:21" x14ac:dyDescent="0.3">
      <c r="A29" s="111"/>
      <c r="B29" s="4"/>
      <c r="C29" s="4"/>
      <c r="D29" s="4"/>
      <c r="E29" s="4"/>
      <c r="F29" s="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4"/>
      <c r="U29" s="18"/>
    </row>
    <row r="30" spans="1:21" x14ac:dyDescent="0.3">
      <c r="A30" s="111"/>
      <c r="B30" s="10"/>
      <c r="C30" s="10"/>
      <c r="D30" s="10"/>
      <c r="E30" s="4"/>
      <c r="F30" s="4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51"/>
      <c r="T30" s="4"/>
      <c r="U30" s="18"/>
    </row>
    <row r="31" spans="1:21" x14ac:dyDescent="0.3">
      <c r="A31" s="111"/>
      <c r="B31" s="10"/>
      <c r="C31" s="10"/>
      <c r="D31" s="10"/>
      <c r="E31" s="4"/>
      <c r="F31" s="4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51"/>
      <c r="T31" s="4"/>
      <c r="U31" s="18"/>
    </row>
    <row r="32" spans="1:21" x14ac:dyDescent="0.3">
      <c r="A32" s="111"/>
      <c r="B32" s="10"/>
      <c r="C32" s="10"/>
      <c r="D32" s="10"/>
      <c r="E32" s="46"/>
      <c r="F32" s="47"/>
      <c r="G32" s="53"/>
      <c r="H32" s="29"/>
      <c r="I32" s="12"/>
      <c r="J32" s="12"/>
      <c r="K32" s="12"/>
      <c r="L32" s="12"/>
      <c r="M32" s="12"/>
      <c r="N32" s="12"/>
      <c r="O32" s="12"/>
      <c r="P32" s="12"/>
      <c r="Q32" s="29"/>
      <c r="R32" s="29"/>
      <c r="S32" s="55"/>
      <c r="T32" s="4"/>
      <c r="U32" s="18"/>
    </row>
    <row r="33" spans="1:21" x14ac:dyDescent="0.3">
      <c r="A33" s="111"/>
      <c r="B33" s="10"/>
      <c r="C33" s="10"/>
      <c r="D33" s="4"/>
      <c r="E33" s="48"/>
      <c r="F33" s="48"/>
      <c r="G33" s="54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54"/>
      <c r="T33" s="4"/>
      <c r="U33" s="18"/>
    </row>
    <row r="34" spans="1:21" x14ac:dyDescent="0.3">
      <c r="A34" s="111"/>
      <c r="B34" s="4"/>
      <c r="C34" s="4"/>
      <c r="D34" s="4"/>
      <c r="E34" s="4"/>
      <c r="F34" s="4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51"/>
      <c r="T34" s="4"/>
      <c r="U34" s="18"/>
    </row>
    <row r="35" spans="1:2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9" spans="1:21" x14ac:dyDescent="0.3">
      <c r="A39" s="21" t="s">
        <v>81</v>
      </c>
      <c r="B39" s="16"/>
      <c r="C39" s="16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</row>
    <row r="40" spans="1:21" x14ac:dyDescent="0.3">
      <c r="A40" s="21"/>
      <c r="B40" s="27" t="s">
        <v>2</v>
      </c>
      <c r="C40" s="27" t="s">
        <v>82</v>
      </c>
      <c r="D40" s="27" t="s">
        <v>4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27" t="s">
        <v>56</v>
      </c>
    </row>
    <row r="41" spans="1:21" x14ac:dyDescent="0.3">
      <c r="A41" s="19">
        <v>1</v>
      </c>
      <c r="B41" s="4" t="s">
        <v>90</v>
      </c>
      <c r="C41" s="4" t="s">
        <v>91</v>
      </c>
      <c r="D41" s="10" t="s">
        <v>92</v>
      </c>
      <c r="E41" s="4"/>
      <c r="F41" s="4"/>
      <c r="G41" s="12"/>
      <c r="H41" s="12"/>
      <c r="I41" s="12"/>
      <c r="J41" s="12"/>
      <c r="K41" s="12"/>
      <c r="L41" s="12">
        <v>9</v>
      </c>
      <c r="M41" s="12"/>
      <c r="N41" s="12"/>
      <c r="O41" s="12"/>
      <c r="P41" s="12"/>
      <c r="Q41" s="12"/>
      <c r="R41" s="12"/>
      <c r="S41" s="12"/>
      <c r="T41" s="4"/>
      <c r="U41" s="18">
        <f>SUM(E41:T41)</f>
        <v>9</v>
      </c>
    </row>
    <row r="42" spans="1:21" x14ac:dyDescent="0.3">
      <c r="A42" s="19">
        <v>2</v>
      </c>
      <c r="B42" s="10"/>
      <c r="C42" s="10"/>
      <c r="D42" s="10"/>
      <c r="E42" s="10"/>
      <c r="F42" s="10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4"/>
      <c r="U42" s="18"/>
    </row>
    <row r="43" spans="1:21" x14ac:dyDescent="0.3">
      <c r="A43" s="19">
        <v>3</v>
      </c>
      <c r="B43" s="4"/>
      <c r="C43" s="1"/>
      <c r="D43" s="4"/>
      <c r="E43" s="4"/>
      <c r="F43" s="4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4"/>
      <c r="U43" s="18"/>
    </row>
    <row r="44" spans="1:21" x14ac:dyDescent="0.3">
      <c r="A44" s="19">
        <v>4</v>
      </c>
      <c r="B44" s="10"/>
      <c r="C44" s="23"/>
      <c r="D44" s="10"/>
      <c r="E44" s="10"/>
      <c r="F44" s="10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4"/>
      <c r="U44" s="18">
        <v>0</v>
      </c>
    </row>
    <row r="45" spans="1:21" x14ac:dyDescent="0.3">
      <c r="A45" s="19">
        <v>5</v>
      </c>
      <c r="B45" s="10"/>
      <c r="C45" s="10"/>
      <c r="D45" s="10"/>
      <c r="E45" s="4"/>
      <c r="F45" s="4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4"/>
      <c r="U45" s="18">
        <v>0</v>
      </c>
    </row>
    <row r="46" spans="1:21" x14ac:dyDescent="0.3">
      <c r="A46" s="19">
        <v>6</v>
      </c>
      <c r="B46" s="10"/>
      <c r="C46" s="23"/>
      <c r="D46" s="10"/>
      <c r="E46" s="10"/>
      <c r="F46" s="10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4"/>
      <c r="U46" s="18">
        <v>0</v>
      </c>
    </row>
    <row r="47" spans="1:21" x14ac:dyDescent="0.3">
      <c r="A47" s="19"/>
      <c r="B47" s="10"/>
      <c r="C47" s="23"/>
      <c r="D47" s="10"/>
      <c r="E47" s="10"/>
      <c r="F47" s="10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4"/>
      <c r="U47" s="18">
        <v>0</v>
      </c>
    </row>
    <row r="48" spans="1:21" x14ac:dyDescent="0.3">
      <c r="A48" s="19"/>
      <c r="B48" s="4"/>
      <c r="C48" s="4"/>
      <c r="D48" s="4"/>
      <c r="E48" s="4"/>
      <c r="F48" s="4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4"/>
      <c r="U48" s="18">
        <v>0</v>
      </c>
    </row>
    <row r="49" spans="1:21" x14ac:dyDescent="0.3">
      <c r="A49" s="19"/>
      <c r="B49" s="10"/>
      <c r="C49" s="23"/>
      <c r="D49" s="4"/>
      <c r="E49" s="10"/>
      <c r="F49" s="10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4"/>
      <c r="U49" s="18">
        <v>0</v>
      </c>
    </row>
    <row r="50" spans="1:21" x14ac:dyDescent="0.3">
      <c r="A50" s="24"/>
      <c r="B50" s="22"/>
      <c r="C50" s="25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"/>
      <c r="U50" s="1"/>
    </row>
    <row r="53" spans="1:21" x14ac:dyDescent="0.3">
      <c r="A53" s="21" t="s">
        <v>93</v>
      </c>
      <c r="B53" s="16"/>
      <c r="C53" s="16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</row>
    <row r="54" spans="1:21" x14ac:dyDescent="0.3">
      <c r="A54" s="21"/>
      <c r="B54" s="27" t="s">
        <v>2</v>
      </c>
      <c r="C54" s="27" t="s">
        <v>82</v>
      </c>
      <c r="D54" s="27" t="s">
        <v>4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27" t="s">
        <v>56</v>
      </c>
    </row>
    <row r="55" spans="1:21" x14ac:dyDescent="0.3">
      <c r="A55" s="19"/>
      <c r="B55" s="10"/>
      <c r="C55" s="10"/>
      <c r="D55" s="10"/>
      <c r="E55" s="10"/>
      <c r="F55" s="10"/>
      <c r="G55" s="13"/>
      <c r="H55" s="13"/>
      <c r="I55" s="13"/>
      <c r="J55" s="13"/>
      <c r="K55" s="13"/>
      <c r="L55" s="13"/>
      <c r="M55" s="13"/>
      <c r="N55" s="13"/>
      <c r="O55" s="13"/>
      <c r="P55" s="52"/>
      <c r="Q55" s="52"/>
      <c r="R55" s="52"/>
      <c r="S55" s="52"/>
      <c r="T55" s="4"/>
      <c r="U55" s="18"/>
    </row>
    <row r="56" spans="1:21" x14ac:dyDescent="0.3">
      <c r="A56" s="19"/>
      <c r="B56" s="10"/>
      <c r="C56" s="10"/>
      <c r="D56" s="10"/>
      <c r="E56" s="10"/>
      <c r="F56" s="10"/>
      <c r="G56" s="13"/>
      <c r="H56" s="13"/>
      <c r="I56" s="13"/>
      <c r="J56" s="13"/>
      <c r="K56" s="13"/>
      <c r="L56" s="13"/>
      <c r="M56" s="13"/>
      <c r="N56" s="13"/>
      <c r="O56" s="13"/>
      <c r="P56" s="52"/>
      <c r="Q56" s="52"/>
      <c r="R56" s="52"/>
      <c r="S56" s="52"/>
      <c r="T56" s="4"/>
      <c r="U56" s="18"/>
    </row>
    <row r="57" spans="1:21" x14ac:dyDescent="0.3">
      <c r="A57" s="19"/>
      <c r="B57" s="4"/>
      <c r="C57" s="4"/>
      <c r="D57" s="4"/>
      <c r="E57" s="10"/>
      <c r="F57" s="10"/>
      <c r="G57" s="13"/>
      <c r="H57" s="13"/>
      <c r="I57" s="13"/>
      <c r="J57" s="13"/>
      <c r="K57" s="13"/>
      <c r="L57" s="13"/>
      <c r="M57" s="13"/>
      <c r="N57" s="13"/>
      <c r="O57" s="13"/>
      <c r="P57" s="30"/>
      <c r="Q57" s="30"/>
      <c r="R57" s="30"/>
      <c r="S57" s="30"/>
      <c r="T57" s="4"/>
      <c r="U57" s="18"/>
    </row>
  </sheetData>
  <sortState xmlns:xlrd2="http://schemas.microsoft.com/office/spreadsheetml/2017/richdata2" ref="B7:U11">
    <sortCondition descending="1" ref="U7:U1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D169D-E881-4A78-8585-C0E184B36CFF}">
  <dimension ref="A1:AJ43"/>
  <sheetViews>
    <sheetView workbookViewId="0">
      <selection activeCell="L16" sqref="L16"/>
    </sheetView>
  </sheetViews>
  <sheetFormatPr defaultRowHeight="14.4" x14ac:dyDescent="0.3"/>
  <cols>
    <col min="2" max="2" width="22.21875" customWidth="1"/>
    <col min="3" max="3" width="19.21875" bestFit="1" customWidth="1"/>
    <col min="4" max="4" width="9.88671875" bestFit="1" customWidth="1"/>
    <col min="5" max="14" width="6.109375" customWidth="1"/>
  </cols>
  <sheetData>
    <row r="1" spans="1:36" x14ac:dyDescent="0.3">
      <c r="A1" s="15"/>
      <c r="B1" s="15" t="s">
        <v>124</v>
      </c>
      <c r="C1" s="15"/>
      <c r="D1" s="15"/>
      <c r="E1" s="15"/>
      <c r="F1" s="15"/>
      <c r="G1" s="129" t="s">
        <v>132</v>
      </c>
      <c r="H1" s="129"/>
      <c r="I1" s="129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58"/>
      <c r="AI1" s="58"/>
      <c r="AJ1" s="58"/>
    </row>
    <row r="2" spans="1:36" x14ac:dyDescent="0.3">
      <c r="A2" s="128"/>
      <c r="B2" s="128"/>
      <c r="C2" s="15"/>
      <c r="D2" s="15"/>
      <c r="E2" s="15"/>
      <c r="F2" s="15"/>
      <c r="G2" s="129" t="s">
        <v>122</v>
      </c>
      <c r="H2" s="129"/>
      <c r="I2" s="129"/>
      <c r="J2" s="129"/>
      <c r="K2" s="129"/>
      <c r="L2" s="129"/>
      <c r="M2" s="57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58"/>
      <c r="AI2" s="58"/>
      <c r="AJ2" s="58"/>
    </row>
    <row r="3" spans="1:36" ht="102.6" x14ac:dyDescent="0.3">
      <c r="A3" s="59" t="s">
        <v>1</v>
      </c>
      <c r="B3" s="59" t="s">
        <v>2</v>
      </c>
      <c r="C3" s="59" t="s">
        <v>3</v>
      </c>
      <c r="D3" s="59" t="s">
        <v>4</v>
      </c>
      <c r="E3" s="115" t="s">
        <v>277</v>
      </c>
      <c r="F3" s="115" t="s">
        <v>278</v>
      </c>
      <c r="G3" s="60" t="s">
        <v>274</v>
      </c>
      <c r="H3" s="60" t="s">
        <v>275</v>
      </c>
      <c r="I3" s="60" t="s">
        <v>279</v>
      </c>
      <c r="J3" s="60" t="s">
        <v>284</v>
      </c>
      <c r="K3" s="60" t="s">
        <v>351</v>
      </c>
      <c r="L3" s="60" t="s">
        <v>350</v>
      </c>
      <c r="M3" s="60" t="s">
        <v>388</v>
      </c>
      <c r="N3" s="60"/>
      <c r="O3" s="60"/>
      <c r="P3" s="60"/>
      <c r="Q3" s="114" t="s">
        <v>123</v>
      </c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43"/>
      <c r="AI3" s="58"/>
      <c r="AJ3" s="58"/>
    </row>
    <row r="4" spans="1:36" x14ac:dyDescent="0.3">
      <c r="A4" s="61">
        <v>1</v>
      </c>
      <c r="B4" s="62" t="s">
        <v>267</v>
      </c>
      <c r="C4" s="62" t="s">
        <v>268</v>
      </c>
      <c r="D4" s="62" t="s">
        <v>35</v>
      </c>
      <c r="E4" s="62">
        <v>11</v>
      </c>
      <c r="F4" s="62">
        <v>22</v>
      </c>
      <c r="G4" s="62">
        <v>20</v>
      </c>
      <c r="H4" s="62"/>
      <c r="I4" s="62">
        <v>4</v>
      </c>
      <c r="J4" s="62"/>
      <c r="K4" s="62"/>
      <c r="L4" s="62">
        <v>22</v>
      </c>
      <c r="M4" s="62">
        <v>20</v>
      </c>
      <c r="N4" s="62"/>
      <c r="O4" s="62"/>
      <c r="P4" s="62"/>
      <c r="Q4" s="66">
        <f>SUM(E4:P4)</f>
        <v>99</v>
      </c>
      <c r="R4" s="62"/>
      <c r="S4" s="63"/>
      <c r="T4" s="63"/>
      <c r="U4" s="63"/>
      <c r="V4" s="63"/>
      <c r="W4" s="63"/>
      <c r="X4" s="63"/>
      <c r="Y4" s="63"/>
      <c r="Z4" s="63"/>
      <c r="AA4" s="63"/>
      <c r="AB4" s="63"/>
      <c r="AC4" s="62"/>
      <c r="AD4" s="62"/>
      <c r="AE4" s="62"/>
      <c r="AF4" s="62"/>
      <c r="AG4" s="61"/>
      <c r="AH4" s="58"/>
      <c r="AI4" s="58"/>
      <c r="AJ4" s="58"/>
    </row>
    <row r="5" spans="1:36" x14ac:dyDescent="0.3">
      <c r="A5" s="61">
        <v>2</v>
      </c>
      <c r="B5" s="10" t="s">
        <v>372</v>
      </c>
      <c r="C5" s="10" t="s">
        <v>373</v>
      </c>
      <c r="D5" s="62" t="s">
        <v>35</v>
      </c>
      <c r="E5" s="62"/>
      <c r="F5" s="62"/>
      <c r="G5" s="10">
        <f>(22+15)</f>
        <v>37</v>
      </c>
      <c r="H5" s="10">
        <v>22</v>
      </c>
      <c r="I5" s="10">
        <v>15</v>
      </c>
      <c r="J5" s="10"/>
      <c r="K5" s="10">
        <v>22</v>
      </c>
      <c r="L5" s="10"/>
      <c r="M5" s="10"/>
      <c r="N5" s="10"/>
      <c r="O5" s="10"/>
      <c r="P5" s="10"/>
      <c r="Q5" s="66">
        <f>SUM(G5:P5)</f>
        <v>96</v>
      </c>
      <c r="R5" s="62"/>
      <c r="S5" s="63"/>
      <c r="T5" s="63"/>
      <c r="U5" s="63"/>
      <c r="V5" s="63"/>
      <c r="W5" s="63"/>
      <c r="X5" s="63"/>
      <c r="Y5" s="63"/>
      <c r="Z5" s="63"/>
      <c r="AA5" s="63"/>
      <c r="AB5" s="63"/>
      <c r="AC5" s="62"/>
      <c r="AD5" s="62"/>
      <c r="AE5" s="62"/>
      <c r="AF5" s="62"/>
      <c r="AG5" s="61"/>
      <c r="AH5" s="22"/>
      <c r="AI5" s="22"/>
      <c r="AJ5" s="22"/>
    </row>
    <row r="6" spans="1:36" x14ac:dyDescent="0.3">
      <c r="A6" s="61">
        <v>3</v>
      </c>
      <c r="B6" s="62" t="s">
        <v>291</v>
      </c>
      <c r="C6" s="62" t="s">
        <v>292</v>
      </c>
      <c r="D6" s="62" t="s">
        <v>35</v>
      </c>
      <c r="E6" s="62">
        <v>1</v>
      </c>
      <c r="F6" s="62">
        <v>2</v>
      </c>
      <c r="G6" s="62">
        <f>SUM(2+2)</f>
        <v>4</v>
      </c>
      <c r="H6" s="62">
        <v>2</v>
      </c>
      <c r="I6" s="62">
        <v>2</v>
      </c>
      <c r="J6" s="62">
        <f>SUM(2+2)</f>
        <v>4</v>
      </c>
      <c r="K6" s="62">
        <v>40</v>
      </c>
      <c r="L6" s="62"/>
      <c r="M6" s="62"/>
      <c r="N6" s="62"/>
      <c r="O6" s="62"/>
      <c r="P6" s="62"/>
      <c r="Q6" s="66">
        <f>SUM(G6:P6)</f>
        <v>52</v>
      </c>
      <c r="R6" s="10"/>
      <c r="S6" s="64"/>
      <c r="T6" s="64"/>
      <c r="U6" s="64"/>
      <c r="V6" s="64"/>
      <c r="W6" s="64"/>
      <c r="X6" s="64"/>
      <c r="Y6" s="64"/>
      <c r="Z6" s="64"/>
      <c r="AA6" s="64"/>
      <c r="AB6" s="64"/>
      <c r="AC6" s="10"/>
      <c r="AD6" s="10"/>
      <c r="AE6" s="10"/>
      <c r="AF6" s="10"/>
      <c r="AG6" s="61"/>
      <c r="AH6" s="22"/>
      <c r="AI6" s="22"/>
      <c r="AJ6" s="22"/>
    </row>
    <row r="7" spans="1:36" x14ac:dyDescent="0.3">
      <c r="A7" s="61">
        <v>4</v>
      </c>
      <c r="B7" s="62" t="s">
        <v>267</v>
      </c>
      <c r="C7" s="62" t="s">
        <v>269</v>
      </c>
      <c r="D7" s="62" t="s">
        <v>35</v>
      </c>
      <c r="E7" s="62"/>
      <c r="F7" s="62"/>
      <c r="G7" s="62">
        <f>SUM(2+8)</f>
        <v>10</v>
      </c>
      <c r="H7" s="62">
        <v>12</v>
      </c>
      <c r="I7" s="62"/>
      <c r="J7" s="62">
        <v>1.5</v>
      </c>
      <c r="K7" s="62">
        <v>2</v>
      </c>
      <c r="L7" s="62"/>
      <c r="M7" s="62">
        <v>2</v>
      </c>
      <c r="N7" s="62"/>
      <c r="O7" s="62"/>
      <c r="P7" s="62"/>
      <c r="Q7" s="66">
        <f>SUM(G7:P7)</f>
        <v>27.5</v>
      </c>
      <c r="R7" s="62"/>
      <c r="S7" s="63"/>
      <c r="T7" s="63"/>
      <c r="U7" s="63"/>
      <c r="V7" s="63"/>
      <c r="W7" s="63"/>
      <c r="X7" s="63"/>
      <c r="Y7" s="63"/>
      <c r="Z7" s="63"/>
      <c r="AA7" s="63"/>
      <c r="AB7" s="63"/>
      <c r="AC7" s="62"/>
      <c r="AD7" s="62"/>
      <c r="AE7" s="62"/>
      <c r="AF7" s="62"/>
      <c r="AG7" s="61"/>
      <c r="AH7" s="58"/>
      <c r="AI7" s="58"/>
      <c r="AJ7" s="58"/>
    </row>
    <row r="8" spans="1:36" x14ac:dyDescent="0.3">
      <c r="A8" s="61">
        <v>5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6">
        <f>SUM(G8:P8)</f>
        <v>0</v>
      </c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1"/>
      <c r="AH8" s="58"/>
      <c r="AI8" s="58"/>
      <c r="AJ8" s="58"/>
    </row>
    <row r="9" spans="1:36" x14ac:dyDescent="0.3">
      <c r="A9" s="68">
        <v>6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6">
        <f>SUM(G9:P9)</f>
        <v>0</v>
      </c>
      <c r="R9" s="62"/>
      <c r="S9" s="63"/>
      <c r="T9" s="63"/>
      <c r="U9" s="63"/>
      <c r="V9" s="63"/>
      <c r="W9" s="63"/>
      <c r="X9" s="63"/>
      <c r="Y9" s="63"/>
      <c r="Z9" s="63"/>
      <c r="AA9" s="63"/>
      <c r="AB9" s="63"/>
      <c r="AC9" s="62"/>
      <c r="AD9" s="62"/>
      <c r="AE9" s="62"/>
      <c r="AF9" s="62"/>
      <c r="AG9" s="61"/>
      <c r="AH9" s="58"/>
      <c r="AI9" s="58"/>
      <c r="AJ9" s="58"/>
    </row>
    <row r="10" spans="1:36" x14ac:dyDescent="0.3">
      <c r="A10" s="68">
        <v>7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71"/>
      <c r="Q10" s="66">
        <f>SUM(G10:P10)</f>
        <v>0</v>
      </c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1"/>
      <c r="AH10" s="58"/>
      <c r="AI10" s="58"/>
      <c r="AJ10" s="58"/>
    </row>
    <row r="11" spans="1:36" x14ac:dyDescent="0.3">
      <c r="A11" s="61"/>
      <c r="B11" s="10"/>
      <c r="C11" s="10"/>
      <c r="D11" s="10"/>
      <c r="E11" s="10"/>
      <c r="F11" s="10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2"/>
      <c r="AD11" s="62"/>
      <c r="AE11" s="62"/>
      <c r="AF11" s="62"/>
      <c r="AG11" s="61"/>
      <c r="AH11" s="58"/>
      <c r="AI11" s="58"/>
      <c r="AJ11" s="58"/>
    </row>
    <row r="12" spans="1:36" x14ac:dyDescent="0.3">
      <c r="A12" s="8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2"/>
      <c r="AD12" s="62"/>
      <c r="AE12" s="62"/>
      <c r="AF12" s="62"/>
      <c r="AG12" s="61"/>
      <c r="AH12" s="22"/>
      <c r="AI12" s="22"/>
      <c r="AJ12" s="22"/>
    </row>
    <row r="13" spans="1:36" x14ac:dyDescent="0.3">
      <c r="A13" s="61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10"/>
      <c r="AD13" s="10"/>
      <c r="AE13" s="10"/>
      <c r="AF13" s="10"/>
      <c r="AG13" s="61"/>
      <c r="AH13" s="58"/>
      <c r="AI13" s="58"/>
      <c r="AJ13" s="58"/>
    </row>
    <row r="14" spans="1:36" x14ac:dyDescent="0.3">
      <c r="A14" s="61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2"/>
      <c r="AD14" s="62"/>
      <c r="AE14" s="62"/>
      <c r="AF14" s="62"/>
      <c r="AG14" s="61"/>
      <c r="AH14" s="58"/>
      <c r="AI14" s="58"/>
      <c r="AJ14" s="58"/>
    </row>
    <row r="15" spans="1:36" x14ac:dyDescent="0.3">
      <c r="A15" s="61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2"/>
      <c r="AD15" s="62"/>
      <c r="AE15" s="62"/>
      <c r="AF15" s="62"/>
      <c r="AG15" s="61"/>
      <c r="AH15" s="58"/>
      <c r="AI15" s="58"/>
      <c r="AJ15" s="58"/>
    </row>
    <row r="16" spans="1:36" x14ac:dyDescent="0.3">
      <c r="A16" s="8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2"/>
      <c r="AD16" s="62"/>
      <c r="AE16" s="62"/>
      <c r="AF16" s="62"/>
      <c r="AG16" s="61"/>
      <c r="AH16" s="58"/>
      <c r="AI16" s="58"/>
      <c r="AJ16" s="58"/>
    </row>
    <row r="17" spans="1:36" x14ac:dyDescent="0.3">
      <c r="A17" s="61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1"/>
      <c r="AH17" s="58"/>
      <c r="AI17" s="58"/>
      <c r="AJ17" s="58"/>
    </row>
    <row r="18" spans="1:36" x14ac:dyDescent="0.3">
      <c r="A18" s="61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2"/>
      <c r="AD18" s="62"/>
      <c r="AE18" s="62"/>
      <c r="AF18" s="62"/>
      <c r="AG18" s="61"/>
      <c r="AH18" s="58"/>
      <c r="AI18" s="58"/>
      <c r="AJ18" s="58"/>
    </row>
    <row r="19" spans="1:36" x14ac:dyDescent="0.3">
      <c r="A19" s="8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2"/>
      <c r="AD19" s="62"/>
      <c r="AE19" s="62"/>
      <c r="AF19" s="62"/>
      <c r="AG19" s="61"/>
      <c r="AH19" s="58"/>
      <c r="AI19" s="58"/>
      <c r="AJ19" s="58"/>
    </row>
    <row r="20" spans="1:36" x14ac:dyDescent="0.3">
      <c r="A20" s="61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2"/>
      <c r="AD20" s="62"/>
      <c r="AE20" s="62"/>
      <c r="AF20" s="62"/>
      <c r="AG20" s="8"/>
      <c r="AH20" s="58"/>
      <c r="AI20" s="58"/>
      <c r="AJ20" s="58"/>
    </row>
    <row r="21" spans="1:36" x14ac:dyDescent="0.3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2"/>
      <c r="AD21" s="62"/>
      <c r="AE21" s="62"/>
      <c r="AF21" s="62"/>
      <c r="AG21" s="61"/>
      <c r="AH21" s="58"/>
      <c r="AI21" s="58"/>
      <c r="AJ21" s="58"/>
    </row>
    <row r="22" spans="1:36" x14ac:dyDescent="0.3">
      <c r="A22" s="8"/>
      <c r="B22" s="10"/>
      <c r="C22" s="10"/>
      <c r="D22" s="62"/>
      <c r="E22" s="62"/>
      <c r="F22" s="62"/>
      <c r="G22" s="10"/>
      <c r="H22" s="10"/>
      <c r="I22" s="10"/>
      <c r="J22" s="10"/>
      <c r="K22" s="10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10"/>
      <c r="AD22" s="10"/>
      <c r="AE22" s="10"/>
      <c r="AF22" s="10"/>
      <c r="AG22" s="8"/>
      <c r="AH22" s="58"/>
      <c r="AI22" s="58"/>
      <c r="AJ22" s="58"/>
    </row>
    <row r="23" spans="1:36" x14ac:dyDescent="0.3">
      <c r="A23" s="8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2"/>
      <c r="AD23" s="62"/>
      <c r="AE23" s="62"/>
      <c r="AF23" s="62"/>
      <c r="AG23" s="61"/>
      <c r="AH23" s="58"/>
      <c r="AI23" s="58"/>
      <c r="AJ23" s="58"/>
    </row>
    <row r="24" spans="1:36" x14ac:dyDescent="0.3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1"/>
      <c r="AH24" s="58"/>
      <c r="AI24" s="58"/>
      <c r="AJ24" s="58"/>
    </row>
    <row r="25" spans="1:36" x14ac:dyDescent="0.3">
      <c r="A25" s="8"/>
      <c r="B25" s="62"/>
      <c r="C25" s="62"/>
      <c r="D25" s="10"/>
      <c r="E25" s="10"/>
      <c r="F25" s="10"/>
      <c r="G25" s="62"/>
      <c r="H25" s="62"/>
      <c r="I25" s="62"/>
      <c r="J25" s="62"/>
      <c r="K25" s="62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2"/>
      <c r="AD25" s="62"/>
      <c r="AE25" s="62"/>
      <c r="AF25" s="62"/>
      <c r="AG25" s="61"/>
      <c r="AH25" s="58"/>
      <c r="AI25" s="58"/>
      <c r="AJ25" s="58"/>
    </row>
    <row r="26" spans="1:36" x14ac:dyDescent="0.3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2"/>
      <c r="AD26" s="62"/>
      <c r="AE26" s="62"/>
      <c r="AF26" s="62"/>
      <c r="AG26" s="61"/>
      <c r="AH26" s="58"/>
      <c r="AI26" s="58"/>
      <c r="AJ26" s="58"/>
    </row>
    <row r="27" spans="1:36" x14ac:dyDescent="0.3">
      <c r="A27" s="61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2"/>
      <c r="AD27" s="62"/>
      <c r="AE27" s="62"/>
      <c r="AF27" s="62"/>
      <c r="AG27" s="61"/>
      <c r="AH27" s="58"/>
      <c r="AI27" s="58"/>
      <c r="AJ27" s="58"/>
    </row>
    <row r="28" spans="1:36" x14ac:dyDescent="0.3">
      <c r="A28" s="8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2"/>
      <c r="AD28" s="62"/>
      <c r="AE28" s="62"/>
      <c r="AF28" s="62"/>
      <c r="AG28" s="61"/>
      <c r="AH28" s="58"/>
      <c r="AI28" s="58"/>
      <c r="AJ28" s="58"/>
    </row>
    <row r="29" spans="1:36" x14ac:dyDescent="0.3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2"/>
      <c r="AD29" s="62"/>
      <c r="AE29" s="62"/>
      <c r="AF29" s="62"/>
      <c r="AG29" s="61"/>
      <c r="AH29" s="58"/>
      <c r="AI29" s="58"/>
      <c r="AJ29" s="58"/>
    </row>
    <row r="30" spans="1:36" x14ac:dyDescent="0.3">
      <c r="A30" s="61"/>
      <c r="B30" s="10"/>
      <c r="C30" s="10"/>
      <c r="D30" s="62"/>
      <c r="E30" s="62"/>
      <c r="F30" s="62"/>
      <c r="G30" s="62"/>
      <c r="H30" s="62"/>
      <c r="I30" s="62"/>
      <c r="J30" s="62"/>
      <c r="K30" s="62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2"/>
      <c r="AD30" s="62"/>
      <c r="AE30" s="62"/>
      <c r="AF30" s="62"/>
      <c r="AG30" s="61"/>
      <c r="AH30" s="58"/>
      <c r="AI30" s="58"/>
      <c r="AJ30" s="58"/>
    </row>
    <row r="31" spans="1:36" x14ac:dyDescent="0.3">
      <c r="A31" s="8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2"/>
      <c r="AD31" s="62"/>
      <c r="AE31" s="62"/>
      <c r="AF31" s="62"/>
      <c r="AG31" s="61"/>
      <c r="AH31" s="58"/>
      <c r="AI31" s="58"/>
      <c r="AJ31" s="58"/>
    </row>
    <row r="32" spans="1:36" x14ac:dyDescent="0.3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2"/>
      <c r="AD32" s="62"/>
      <c r="AE32" s="62"/>
      <c r="AF32" s="62"/>
      <c r="AG32" s="8"/>
      <c r="AH32" s="58"/>
      <c r="AI32" s="58"/>
      <c r="AJ32" s="58"/>
    </row>
    <row r="33" spans="1:36" x14ac:dyDescent="0.3">
      <c r="A33" s="8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2"/>
      <c r="AD33" s="62"/>
      <c r="AE33" s="62"/>
      <c r="AF33" s="62"/>
      <c r="AG33" s="61"/>
      <c r="AH33" s="58"/>
      <c r="AI33" s="58"/>
      <c r="AJ33" s="58"/>
    </row>
    <row r="34" spans="1:36" x14ac:dyDescent="0.3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1"/>
      <c r="AH34" s="58"/>
      <c r="AI34" s="58"/>
      <c r="AJ34" s="58"/>
    </row>
    <row r="35" spans="1:36" x14ac:dyDescent="0.3">
      <c r="A35" s="61"/>
      <c r="B35" s="10"/>
      <c r="C35" s="10"/>
      <c r="D35" s="10"/>
      <c r="E35" s="10"/>
      <c r="F35" s="10"/>
      <c r="G35" s="62"/>
      <c r="H35" s="62"/>
      <c r="I35" s="62"/>
      <c r="J35" s="62"/>
      <c r="K35" s="62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2"/>
      <c r="AD35" s="62"/>
      <c r="AE35" s="62"/>
      <c r="AF35" s="62"/>
      <c r="AG35" s="61"/>
      <c r="AH35" s="58"/>
      <c r="AI35" s="58"/>
      <c r="AJ35" s="58"/>
    </row>
    <row r="36" spans="1:36" x14ac:dyDescent="0.3">
      <c r="A36" s="61"/>
      <c r="B36" s="62"/>
      <c r="C36" s="62"/>
      <c r="D36" s="10"/>
      <c r="E36" s="10"/>
      <c r="F36" s="10"/>
      <c r="G36" s="62"/>
      <c r="H36" s="62"/>
      <c r="I36" s="62"/>
      <c r="J36" s="62"/>
      <c r="K36" s="62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2"/>
      <c r="AD36" s="62"/>
      <c r="AE36" s="62"/>
      <c r="AF36" s="62"/>
      <c r="AG36" s="61"/>
      <c r="AH36" s="58"/>
      <c r="AI36" s="58"/>
      <c r="AJ36" s="58"/>
    </row>
    <row r="37" spans="1:36" x14ac:dyDescent="0.3">
      <c r="A37" s="8"/>
      <c r="B37" s="10"/>
      <c r="C37" s="10"/>
      <c r="D37" s="10"/>
      <c r="E37" s="10"/>
      <c r="F37" s="10"/>
      <c r="G37" s="62"/>
      <c r="H37" s="62"/>
      <c r="I37" s="62"/>
      <c r="J37" s="62"/>
      <c r="K37" s="62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2"/>
      <c r="AD37" s="62"/>
      <c r="AE37" s="62"/>
      <c r="AF37" s="62"/>
      <c r="AG37" s="61"/>
      <c r="AH37" s="58"/>
      <c r="AI37" s="58"/>
      <c r="AJ37" s="58"/>
    </row>
    <row r="38" spans="1:36" x14ac:dyDescent="0.3">
      <c r="A38" s="61"/>
      <c r="B38" s="10"/>
      <c r="C38" s="10"/>
      <c r="D38" s="10"/>
      <c r="E38" s="10"/>
      <c r="F38" s="10"/>
      <c r="G38" s="62"/>
      <c r="H38" s="62"/>
      <c r="I38" s="62"/>
      <c r="J38" s="62"/>
      <c r="K38" s="62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2"/>
      <c r="AD38" s="62"/>
      <c r="AE38" s="62"/>
      <c r="AF38" s="62"/>
      <c r="AG38" s="61"/>
      <c r="AH38" s="58"/>
      <c r="AI38" s="58"/>
      <c r="AJ38" s="58"/>
    </row>
    <row r="39" spans="1:36" x14ac:dyDescent="0.3">
      <c r="A39" s="8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2"/>
      <c r="AD39" s="62"/>
      <c r="AE39" s="62"/>
      <c r="AF39" s="62"/>
      <c r="AG39" s="61"/>
      <c r="AH39" s="58"/>
      <c r="AI39" s="58"/>
      <c r="AJ39" s="58"/>
    </row>
    <row r="40" spans="1:36" x14ac:dyDescent="0.3">
      <c r="A40" s="8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2"/>
      <c r="AD40" s="62"/>
      <c r="AE40" s="62"/>
      <c r="AF40" s="62"/>
      <c r="AG40" s="61"/>
      <c r="AH40" s="58"/>
      <c r="AI40" s="58"/>
      <c r="AJ40" s="58"/>
    </row>
    <row r="41" spans="1:36" x14ac:dyDescent="0.3">
      <c r="A41" s="61"/>
      <c r="B41" s="62"/>
      <c r="C41" s="62"/>
      <c r="D41" s="10"/>
      <c r="E41" s="10"/>
      <c r="F41" s="10"/>
      <c r="G41" s="62"/>
      <c r="H41" s="62"/>
      <c r="I41" s="62"/>
      <c r="J41" s="62"/>
      <c r="K41" s="62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2"/>
      <c r="AD41" s="62"/>
      <c r="AE41" s="62"/>
      <c r="AF41" s="62"/>
      <c r="AG41" s="61"/>
      <c r="AH41" s="58"/>
      <c r="AI41" s="58"/>
      <c r="AJ41" s="58"/>
    </row>
    <row r="42" spans="1:36" x14ac:dyDescent="0.3">
      <c r="A42" s="130"/>
      <c r="B42" s="130"/>
      <c r="C42" s="58"/>
      <c r="D42" s="58"/>
      <c r="E42" s="58"/>
      <c r="F42" s="58"/>
      <c r="G42" s="130"/>
      <c r="H42" s="130"/>
      <c r="I42" s="130"/>
      <c r="J42" s="130"/>
      <c r="K42" s="130"/>
      <c r="L42" s="130"/>
      <c r="M42" s="7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58"/>
      <c r="AI42" s="58"/>
      <c r="AJ42" s="58"/>
    </row>
    <row r="43" spans="1:36" x14ac:dyDescent="0.3">
      <c r="A43" s="58"/>
      <c r="B43" s="65" t="s">
        <v>53</v>
      </c>
      <c r="C43" s="58"/>
      <c r="D43" s="58"/>
      <c r="E43" s="58"/>
      <c r="F43" s="58"/>
      <c r="G43" s="132"/>
      <c r="H43" s="132"/>
      <c r="I43" s="132"/>
      <c r="J43" s="132"/>
      <c r="K43" s="132"/>
      <c r="L43" s="132"/>
      <c r="M43" s="58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58"/>
      <c r="AI43" s="58"/>
      <c r="AJ43" s="58"/>
    </row>
  </sheetData>
  <sortState xmlns:xlrd2="http://schemas.microsoft.com/office/spreadsheetml/2017/richdata2" ref="B4:Q11">
    <sortCondition descending="1" ref="Q4:Q11"/>
  </sortState>
  <mergeCells count="32">
    <mergeCell ref="G1:S1"/>
    <mergeCell ref="Z43:AB43"/>
    <mergeCell ref="AC43:AE43"/>
    <mergeCell ref="AF43:AG43"/>
    <mergeCell ref="G43:L43"/>
    <mergeCell ref="N43:P43"/>
    <mergeCell ref="Q43:S43"/>
    <mergeCell ref="T43:V43"/>
    <mergeCell ref="W43:Y43"/>
    <mergeCell ref="AF2:AG2"/>
    <mergeCell ref="W42:Y42"/>
    <mergeCell ref="Z42:AB42"/>
    <mergeCell ref="AC42:AE42"/>
    <mergeCell ref="AF42:AG42"/>
    <mergeCell ref="AC1:AE1"/>
    <mergeCell ref="AF1:AG1"/>
    <mergeCell ref="A42:B42"/>
    <mergeCell ref="G42:L42"/>
    <mergeCell ref="N42:P42"/>
    <mergeCell ref="Q42:S42"/>
    <mergeCell ref="T42:V42"/>
    <mergeCell ref="A2:B2"/>
    <mergeCell ref="G2:L2"/>
    <mergeCell ref="N2:P2"/>
    <mergeCell ref="Q2:S2"/>
    <mergeCell ref="T2:V2"/>
    <mergeCell ref="W2:Y2"/>
    <mergeCell ref="Z2:AB2"/>
    <mergeCell ref="AC2:AE2"/>
    <mergeCell ref="T1:V1"/>
    <mergeCell ref="W1:Y1"/>
    <mergeCell ref="Z1:A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11B52-145D-4CB3-9EDC-BA59131B9A64}">
  <dimension ref="A1:X43"/>
  <sheetViews>
    <sheetView workbookViewId="0">
      <selection activeCell="N7" sqref="N7"/>
    </sheetView>
  </sheetViews>
  <sheetFormatPr defaultRowHeight="14.4" x14ac:dyDescent="0.3"/>
  <cols>
    <col min="2" max="2" width="17.33203125" customWidth="1"/>
    <col min="3" max="3" width="11" bestFit="1" customWidth="1"/>
    <col min="4" max="4" width="17.88671875" customWidth="1"/>
    <col min="5" max="14" width="6.109375" customWidth="1"/>
  </cols>
  <sheetData>
    <row r="1" spans="1:24" x14ac:dyDescent="0.3">
      <c r="A1" s="15"/>
      <c r="B1" s="15" t="s">
        <v>124</v>
      </c>
      <c r="C1" s="15"/>
      <c r="D1" s="15"/>
      <c r="E1" s="129" t="s">
        <v>132</v>
      </c>
      <c r="F1" s="129"/>
      <c r="G1" s="129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58"/>
      <c r="W1" s="58"/>
      <c r="X1" s="58"/>
    </row>
    <row r="2" spans="1:24" x14ac:dyDescent="0.3">
      <c r="A2" s="128"/>
      <c r="B2" s="128"/>
      <c r="C2" s="15"/>
      <c r="D2" s="15"/>
      <c r="E2" s="129" t="s">
        <v>122</v>
      </c>
      <c r="F2" s="129"/>
      <c r="G2" s="129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58"/>
      <c r="W2" s="58"/>
      <c r="X2" s="58"/>
    </row>
    <row r="3" spans="1:24" x14ac:dyDescent="0.3">
      <c r="A3" s="133"/>
      <c r="B3" s="133"/>
      <c r="C3" s="59"/>
      <c r="D3" s="59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43"/>
      <c r="W3" s="58"/>
      <c r="X3" s="58"/>
    </row>
    <row r="4" spans="1:24" ht="109.2" x14ac:dyDescent="0.3">
      <c r="A4" s="59" t="s">
        <v>1</v>
      </c>
      <c r="B4" s="59" t="s">
        <v>2</v>
      </c>
      <c r="C4" s="59" t="s">
        <v>3</v>
      </c>
      <c r="D4" s="59" t="s">
        <v>4</v>
      </c>
      <c r="E4" s="60" t="s">
        <v>273</v>
      </c>
      <c r="F4" s="60" t="s">
        <v>274</v>
      </c>
      <c r="G4" s="60" t="s">
        <v>275</v>
      </c>
      <c r="H4" s="60" t="s">
        <v>276</v>
      </c>
      <c r="I4" s="60" t="s">
        <v>328</v>
      </c>
      <c r="J4" s="60" t="s">
        <v>329</v>
      </c>
      <c r="K4" s="60" t="s">
        <v>351</v>
      </c>
      <c r="L4" s="60" t="s">
        <v>350</v>
      </c>
      <c r="M4" s="60" t="s">
        <v>374</v>
      </c>
      <c r="N4" s="60" t="s">
        <v>388</v>
      </c>
      <c r="O4" s="60"/>
      <c r="P4" s="60"/>
      <c r="Q4" s="60"/>
      <c r="R4" s="60"/>
      <c r="S4" s="60"/>
      <c r="T4" s="60"/>
      <c r="U4" s="72" t="s">
        <v>5</v>
      </c>
      <c r="V4" s="58"/>
      <c r="W4" s="58"/>
      <c r="X4" s="58"/>
    </row>
    <row r="5" spans="1:24" x14ac:dyDescent="0.3">
      <c r="A5" s="61">
        <v>1</v>
      </c>
      <c r="B5" s="62" t="s">
        <v>270</v>
      </c>
      <c r="C5" s="62" t="s">
        <v>271</v>
      </c>
      <c r="D5" s="62" t="s">
        <v>272</v>
      </c>
      <c r="E5" s="62">
        <v>1</v>
      </c>
      <c r="F5" s="62">
        <v>12</v>
      </c>
      <c r="G5" s="62">
        <v>8</v>
      </c>
      <c r="H5" s="62">
        <v>2</v>
      </c>
      <c r="I5" s="62"/>
      <c r="J5" s="62"/>
      <c r="K5" s="62">
        <v>6</v>
      </c>
      <c r="L5" s="62">
        <v>1</v>
      </c>
      <c r="M5" s="62"/>
      <c r="N5" s="62">
        <f>(1+4)</f>
        <v>5</v>
      </c>
      <c r="O5" s="62"/>
      <c r="P5" s="62"/>
      <c r="Q5" s="62"/>
      <c r="R5" s="62"/>
      <c r="S5" s="62"/>
      <c r="T5" s="62"/>
      <c r="U5" s="61">
        <f>SUM(E5:T5)</f>
        <v>35</v>
      </c>
      <c r="V5" s="22"/>
      <c r="W5" s="22"/>
      <c r="X5" s="22"/>
    </row>
    <row r="6" spans="1:24" x14ac:dyDescent="0.3">
      <c r="A6" s="61">
        <v>2</v>
      </c>
      <c r="B6" s="10" t="s">
        <v>326</v>
      </c>
      <c r="C6" s="10" t="s">
        <v>327</v>
      </c>
      <c r="D6" s="62" t="s">
        <v>35</v>
      </c>
      <c r="E6" s="10"/>
      <c r="F6" s="10">
        <v>1</v>
      </c>
      <c r="G6" s="10"/>
      <c r="H6" s="10">
        <v>0.5</v>
      </c>
      <c r="I6" s="10">
        <v>4.5</v>
      </c>
      <c r="J6" s="10">
        <v>1</v>
      </c>
      <c r="K6" s="10">
        <v>8</v>
      </c>
      <c r="L6" s="10">
        <v>1</v>
      </c>
      <c r="M6" s="64">
        <v>2</v>
      </c>
      <c r="N6" s="64">
        <f>(3+6)</f>
        <v>9</v>
      </c>
      <c r="O6" s="64"/>
      <c r="P6" s="64"/>
      <c r="Q6" s="10"/>
      <c r="R6" s="10"/>
      <c r="S6" s="10"/>
      <c r="T6" s="10"/>
      <c r="U6" s="61">
        <f>SUM(E6:T6)</f>
        <v>27</v>
      </c>
      <c r="V6" s="58"/>
      <c r="W6" s="58"/>
      <c r="X6" s="58"/>
    </row>
    <row r="7" spans="1:24" x14ac:dyDescent="0.3">
      <c r="A7" s="8">
        <v>3</v>
      </c>
      <c r="B7" s="62"/>
      <c r="C7" s="62"/>
      <c r="D7" s="62"/>
      <c r="E7" s="62"/>
      <c r="F7" s="62"/>
      <c r="G7" s="62"/>
      <c r="H7" s="62"/>
      <c r="I7" s="62"/>
      <c r="J7" s="62"/>
      <c r="K7" s="66"/>
      <c r="L7" s="62"/>
      <c r="M7" s="63"/>
      <c r="N7" s="63"/>
      <c r="O7" s="63"/>
      <c r="P7" s="63"/>
      <c r="Q7" s="62"/>
      <c r="R7" s="62"/>
      <c r="S7" s="62"/>
      <c r="T7" s="62"/>
      <c r="U7" s="61"/>
      <c r="V7" s="58"/>
      <c r="W7" s="58"/>
      <c r="X7" s="58"/>
    </row>
    <row r="8" spans="1:24" x14ac:dyDescent="0.3">
      <c r="A8" s="61">
        <v>4</v>
      </c>
      <c r="B8" s="62"/>
      <c r="C8" s="62"/>
      <c r="D8" s="62"/>
      <c r="E8" s="62"/>
      <c r="F8" s="62"/>
      <c r="G8" s="62"/>
      <c r="H8" s="62"/>
      <c r="I8" s="62"/>
      <c r="J8" s="62"/>
      <c r="K8" s="66"/>
      <c r="L8" s="62"/>
      <c r="M8" s="63"/>
      <c r="N8" s="63"/>
      <c r="O8" s="63"/>
      <c r="P8" s="63"/>
      <c r="Q8" s="62"/>
      <c r="R8" s="62"/>
      <c r="S8" s="62"/>
      <c r="T8" s="62"/>
      <c r="U8" s="61"/>
      <c r="V8" s="22"/>
      <c r="W8" s="22"/>
      <c r="X8" s="22"/>
    </row>
    <row r="9" spans="1:24" x14ac:dyDescent="0.3">
      <c r="A9" s="68">
        <v>5</v>
      </c>
      <c r="B9" s="67"/>
      <c r="C9" s="73"/>
      <c r="D9" s="67"/>
      <c r="E9" s="67"/>
      <c r="F9" s="67"/>
      <c r="G9" s="67"/>
      <c r="H9" s="67"/>
      <c r="I9" s="67"/>
      <c r="J9" s="67"/>
      <c r="K9" s="66"/>
      <c r="L9" s="62"/>
      <c r="M9" s="63"/>
      <c r="N9" s="63"/>
      <c r="O9" s="63"/>
      <c r="P9" s="63"/>
      <c r="Q9" s="62"/>
      <c r="R9" s="62"/>
      <c r="S9" s="62"/>
      <c r="T9" s="62"/>
      <c r="U9" s="61"/>
      <c r="V9" s="58"/>
      <c r="W9" s="58"/>
      <c r="X9" s="58"/>
    </row>
    <row r="10" spans="1:24" x14ac:dyDescent="0.3">
      <c r="A10" s="8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1"/>
      <c r="V10" s="58"/>
      <c r="W10" s="58"/>
      <c r="X10" s="58"/>
    </row>
    <row r="11" spans="1:24" x14ac:dyDescent="0.3">
      <c r="A11" s="61"/>
      <c r="B11" s="10"/>
      <c r="C11" s="10"/>
      <c r="D11" s="10"/>
      <c r="E11" s="62"/>
      <c r="F11" s="62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2"/>
      <c r="R11" s="62"/>
      <c r="S11" s="62"/>
      <c r="T11" s="62"/>
      <c r="U11" s="61"/>
      <c r="V11" s="58"/>
      <c r="W11" s="58"/>
      <c r="X11" s="58"/>
    </row>
    <row r="12" spans="1:24" x14ac:dyDescent="0.3">
      <c r="A12" s="8"/>
      <c r="B12" s="62"/>
      <c r="C12" s="62"/>
      <c r="D12" s="62"/>
      <c r="E12" s="62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2"/>
      <c r="R12" s="62"/>
      <c r="S12" s="62"/>
      <c r="T12" s="62"/>
      <c r="U12" s="61"/>
      <c r="V12" s="22"/>
      <c r="W12" s="22"/>
      <c r="X12" s="22"/>
    </row>
    <row r="13" spans="1:24" x14ac:dyDescent="0.3">
      <c r="A13" s="61"/>
      <c r="B13" s="10"/>
      <c r="C13" s="10"/>
      <c r="D13" s="10"/>
      <c r="E13" s="10"/>
      <c r="F13" s="10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10"/>
      <c r="R13" s="10"/>
      <c r="S13" s="10"/>
      <c r="T13" s="10"/>
      <c r="U13" s="61"/>
      <c r="V13" s="58"/>
      <c r="W13" s="58"/>
      <c r="X13" s="58"/>
    </row>
    <row r="14" spans="1:24" x14ac:dyDescent="0.3">
      <c r="A14" s="61"/>
      <c r="B14" s="62"/>
      <c r="C14" s="62"/>
      <c r="D14" s="62"/>
      <c r="E14" s="62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2"/>
      <c r="R14" s="62"/>
      <c r="S14" s="62"/>
      <c r="T14" s="62"/>
      <c r="U14" s="61"/>
      <c r="V14" s="58"/>
      <c r="W14" s="58"/>
      <c r="X14" s="58"/>
    </row>
    <row r="15" spans="1:24" x14ac:dyDescent="0.3">
      <c r="A15" s="61"/>
      <c r="B15" s="62"/>
      <c r="C15" s="62"/>
      <c r="D15" s="62"/>
      <c r="E15" s="62"/>
      <c r="F15" s="6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2"/>
      <c r="R15" s="62"/>
      <c r="S15" s="62"/>
      <c r="T15" s="62"/>
      <c r="U15" s="61"/>
      <c r="V15" s="58"/>
      <c r="W15" s="58"/>
      <c r="X15" s="58"/>
    </row>
    <row r="16" spans="1:24" x14ac:dyDescent="0.3">
      <c r="A16" s="8"/>
      <c r="B16" s="62"/>
      <c r="C16" s="62"/>
      <c r="D16" s="62"/>
      <c r="E16" s="62"/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2"/>
      <c r="R16" s="62"/>
      <c r="S16" s="62"/>
      <c r="T16" s="62"/>
      <c r="U16" s="61"/>
      <c r="V16" s="58"/>
      <c r="W16" s="58"/>
      <c r="X16" s="58"/>
    </row>
    <row r="17" spans="1:24" x14ac:dyDescent="0.3">
      <c r="A17" s="61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1"/>
      <c r="V17" s="58"/>
      <c r="W17" s="58"/>
      <c r="X17" s="58"/>
    </row>
    <row r="18" spans="1:24" x14ac:dyDescent="0.3">
      <c r="A18" s="61"/>
      <c r="B18" s="62"/>
      <c r="C18" s="62"/>
      <c r="D18" s="62"/>
      <c r="E18" s="62"/>
      <c r="F18" s="62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2"/>
      <c r="R18" s="62"/>
      <c r="S18" s="62"/>
      <c r="T18" s="62"/>
      <c r="U18" s="61"/>
      <c r="V18" s="58"/>
      <c r="W18" s="58"/>
      <c r="X18" s="58"/>
    </row>
    <row r="19" spans="1:24" x14ac:dyDescent="0.3">
      <c r="A19" s="8"/>
      <c r="B19" s="62"/>
      <c r="C19" s="62"/>
      <c r="D19" s="62"/>
      <c r="E19" s="62"/>
      <c r="F19" s="62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2"/>
      <c r="R19" s="62"/>
      <c r="S19" s="62"/>
      <c r="T19" s="62"/>
      <c r="U19" s="61"/>
      <c r="V19" s="58"/>
      <c r="W19" s="58"/>
      <c r="X19" s="58"/>
    </row>
    <row r="20" spans="1:24" x14ac:dyDescent="0.3">
      <c r="A20" s="61"/>
      <c r="B20" s="62"/>
      <c r="C20" s="62"/>
      <c r="D20" s="62"/>
      <c r="E20" s="62"/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2"/>
      <c r="R20" s="62"/>
      <c r="S20" s="62"/>
      <c r="T20" s="62"/>
      <c r="U20" s="8"/>
      <c r="V20" s="58"/>
      <c r="W20" s="58"/>
      <c r="X20" s="58"/>
    </row>
    <row r="21" spans="1:24" x14ac:dyDescent="0.3">
      <c r="A21" s="61"/>
      <c r="B21" s="62"/>
      <c r="C21" s="62"/>
      <c r="D21" s="62"/>
      <c r="E21" s="62"/>
      <c r="F21" s="6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2"/>
      <c r="R21" s="62"/>
      <c r="S21" s="62"/>
      <c r="T21" s="62"/>
      <c r="U21" s="61"/>
      <c r="V21" s="58"/>
      <c r="W21" s="58"/>
      <c r="X21" s="58"/>
    </row>
    <row r="22" spans="1:24" x14ac:dyDescent="0.3">
      <c r="A22" s="8"/>
      <c r="B22" s="10"/>
      <c r="C22" s="10"/>
      <c r="D22" s="62"/>
      <c r="E22" s="10"/>
      <c r="F22" s="10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10"/>
      <c r="R22" s="10"/>
      <c r="S22" s="10"/>
      <c r="T22" s="10"/>
      <c r="U22" s="8"/>
      <c r="V22" s="58"/>
      <c r="W22" s="58"/>
      <c r="X22" s="58"/>
    </row>
    <row r="23" spans="1:24" x14ac:dyDescent="0.3">
      <c r="A23" s="8"/>
      <c r="B23" s="62"/>
      <c r="C23" s="62"/>
      <c r="D23" s="62"/>
      <c r="E23" s="62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2"/>
      <c r="R23" s="62"/>
      <c r="S23" s="62"/>
      <c r="T23" s="62"/>
      <c r="U23" s="61"/>
      <c r="V23" s="58"/>
      <c r="W23" s="58"/>
      <c r="X23" s="58"/>
    </row>
    <row r="24" spans="1:24" x14ac:dyDescent="0.3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1"/>
      <c r="V24" s="58"/>
      <c r="W24" s="58"/>
      <c r="X24" s="58"/>
    </row>
    <row r="25" spans="1:24" x14ac:dyDescent="0.3">
      <c r="A25" s="8"/>
      <c r="B25" s="62"/>
      <c r="C25" s="62"/>
      <c r="D25" s="10"/>
      <c r="E25" s="62"/>
      <c r="F25" s="62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2"/>
      <c r="R25" s="62"/>
      <c r="S25" s="62"/>
      <c r="T25" s="62"/>
      <c r="U25" s="61"/>
      <c r="V25" s="58"/>
      <c r="W25" s="58"/>
      <c r="X25" s="58"/>
    </row>
    <row r="26" spans="1:24" x14ac:dyDescent="0.3">
      <c r="A26" s="61"/>
      <c r="B26" s="62"/>
      <c r="C26" s="62"/>
      <c r="D26" s="62"/>
      <c r="E26" s="62"/>
      <c r="F26" s="62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2"/>
      <c r="R26" s="62"/>
      <c r="S26" s="62"/>
      <c r="T26" s="62"/>
      <c r="U26" s="61"/>
      <c r="V26" s="58"/>
      <c r="W26" s="58"/>
      <c r="X26" s="58"/>
    </row>
    <row r="27" spans="1:24" x14ac:dyDescent="0.3">
      <c r="A27" s="61"/>
      <c r="B27" s="62"/>
      <c r="C27" s="62"/>
      <c r="D27" s="62"/>
      <c r="E27" s="62"/>
      <c r="F27" s="62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2"/>
      <c r="R27" s="62"/>
      <c r="S27" s="62"/>
      <c r="T27" s="62"/>
      <c r="U27" s="61"/>
      <c r="V27" s="58"/>
      <c r="W27" s="58"/>
      <c r="X27" s="58"/>
    </row>
    <row r="28" spans="1:24" x14ac:dyDescent="0.3">
      <c r="A28" s="8"/>
      <c r="B28" s="62"/>
      <c r="C28" s="62"/>
      <c r="D28" s="62"/>
      <c r="E28" s="62"/>
      <c r="F28" s="62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2"/>
      <c r="R28" s="62"/>
      <c r="S28" s="62"/>
      <c r="T28" s="62"/>
      <c r="U28" s="61"/>
      <c r="V28" s="58"/>
      <c r="W28" s="58"/>
      <c r="X28" s="58"/>
    </row>
    <row r="29" spans="1:24" x14ac:dyDescent="0.3">
      <c r="A29" s="61"/>
      <c r="B29" s="62"/>
      <c r="C29" s="62"/>
      <c r="D29" s="62"/>
      <c r="E29" s="62"/>
      <c r="F29" s="62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2"/>
      <c r="R29" s="62"/>
      <c r="S29" s="62"/>
      <c r="T29" s="62"/>
      <c r="U29" s="61"/>
      <c r="V29" s="58"/>
      <c r="W29" s="58"/>
      <c r="X29" s="58"/>
    </row>
    <row r="30" spans="1:24" x14ac:dyDescent="0.3">
      <c r="A30" s="61"/>
      <c r="B30" s="10"/>
      <c r="C30" s="10"/>
      <c r="D30" s="62"/>
      <c r="E30" s="62"/>
      <c r="F30" s="62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2"/>
      <c r="R30" s="62"/>
      <c r="S30" s="62"/>
      <c r="T30" s="62"/>
      <c r="U30" s="61"/>
      <c r="V30" s="58"/>
      <c r="W30" s="58"/>
      <c r="X30" s="58"/>
    </row>
    <row r="31" spans="1:24" x14ac:dyDescent="0.3">
      <c r="A31" s="8"/>
      <c r="B31" s="62"/>
      <c r="C31" s="62"/>
      <c r="D31" s="62"/>
      <c r="E31" s="62"/>
      <c r="F31" s="62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2"/>
      <c r="R31" s="62"/>
      <c r="S31" s="62"/>
      <c r="T31" s="62"/>
      <c r="U31" s="61"/>
      <c r="V31" s="58"/>
      <c r="W31" s="58"/>
      <c r="X31" s="58"/>
    </row>
    <row r="32" spans="1:24" x14ac:dyDescent="0.3">
      <c r="A32" s="61"/>
      <c r="B32" s="62"/>
      <c r="C32" s="62"/>
      <c r="D32" s="62"/>
      <c r="E32" s="62"/>
      <c r="F32" s="62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2"/>
      <c r="R32" s="62"/>
      <c r="S32" s="62"/>
      <c r="T32" s="62"/>
      <c r="U32" s="8"/>
      <c r="V32" s="58"/>
      <c r="W32" s="58"/>
      <c r="X32" s="58"/>
    </row>
    <row r="33" spans="1:24" x14ac:dyDescent="0.3">
      <c r="A33" s="8"/>
      <c r="B33" s="62"/>
      <c r="C33" s="62"/>
      <c r="D33" s="62"/>
      <c r="E33" s="62"/>
      <c r="F33" s="62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2"/>
      <c r="R33" s="62"/>
      <c r="S33" s="62"/>
      <c r="T33" s="62"/>
      <c r="U33" s="61"/>
      <c r="V33" s="58"/>
      <c r="W33" s="58"/>
      <c r="X33" s="58"/>
    </row>
    <row r="34" spans="1:24" x14ac:dyDescent="0.3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1"/>
      <c r="V34" s="58"/>
      <c r="W34" s="58"/>
      <c r="X34" s="58"/>
    </row>
    <row r="35" spans="1:24" x14ac:dyDescent="0.3">
      <c r="A35" s="61"/>
      <c r="B35" s="10"/>
      <c r="C35" s="10"/>
      <c r="D35" s="10"/>
      <c r="E35" s="62"/>
      <c r="F35" s="62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2"/>
      <c r="R35" s="62"/>
      <c r="S35" s="62"/>
      <c r="T35" s="62"/>
      <c r="U35" s="61"/>
      <c r="V35" s="58"/>
      <c r="W35" s="58"/>
      <c r="X35" s="58"/>
    </row>
    <row r="36" spans="1:24" x14ac:dyDescent="0.3">
      <c r="A36" s="61"/>
      <c r="B36" s="62"/>
      <c r="C36" s="62"/>
      <c r="D36" s="10"/>
      <c r="E36" s="62"/>
      <c r="F36" s="62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2"/>
      <c r="R36" s="62"/>
      <c r="S36" s="62"/>
      <c r="T36" s="62"/>
      <c r="U36" s="61"/>
      <c r="V36" s="58"/>
      <c r="W36" s="58"/>
      <c r="X36" s="58"/>
    </row>
    <row r="37" spans="1:24" x14ac:dyDescent="0.3">
      <c r="A37" s="8"/>
      <c r="B37" s="10"/>
      <c r="C37" s="10"/>
      <c r="D37" s="10"/>
      <c r="E37" s="62"/>
      <c r="F37" s="62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2"/>
      <c r="R37" s="62"/>
      <c r="S37" s="62"/>
      <c r="T37" s="62"/>
      <c r="U37" s="61"/>
      <c r="V37" s="58"/>
      <c r="W37" s="58"/>
      <c r="X37" s="58"/>
    </row>
    <row r="38" spans="1:24" x14ac:dyDescent="0.3">
      <c r="A38" s="61"/>
      <c r="B38" s="10"/>
      <c r="C38" s="10"/>
      <c r="D38" s="10"/>
      <c r="E38" s="62"/>
      <c r="F38" s="62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2"/>
      <c r="R38" s="62"/>
      <c r="S38" s="62"/>
      <c r="T38" s="62"/>
      <c r="U38" s="61"/>
      <c r="V38" s="58"/>
      <c r="W38" s="58"/>
      <c r="X38" s="58"/>
    </row>
    <row r="39" spans="1:24" x14ac:dyDescent="0.3">
      <c r="A39" s="8"/>
      <c r="B39" s="62"/>
      <c r="C39" s="62"/>
      <c r="D39" s="62"/>
      <c r="E39" s="62"/>
      <c r="F39" s="62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2"/>
      <c r="R39" s="62"/>
      <c r="S39" s="62"/>
      <c r="T39" s="62"/>
      <c r="U39" s="61"/>
      <c r="V39" s="58"/>
      <c r="W39" s="58"/>
      <c r="X39" s="58"/>
    </row>
    <row r="40" spans="1:24" x14ac:dyDescent="0.3">
      <c r="A40" s="8"/>
      <c r="B40" s="62"/>
      <c r="C40" s="62"/>
      <c r="D40" s="62"/>
      <c r="E40" s="62"/>
      <c r="F40" s="62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2"/>
      <c r="R40" s="62"/>
      <c r="S40" s="62"/>
      <c r="T40" s="62"/>
      <c r="U40" s="61"/>
      <c r="V40" s="58"/>
      <c r="W40" s="58"/>
      <c r="X40" s="58"/>
    </row>
    <row r="41" spans="1:24" x14ac:dyDescent="0.3">
      <c r="A41" s="61"/>
      <c r="B41" s="62"/>
      <c r="C41" s="62"/>
      <c r="D41" s="10"/>
      <c r="E41" s="62"/>
      <c r="F41" s="62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2"/>
      <c r="R41" s="62"/>
      <c r="S41" s="62"/>
      <c r="T41" s="62"/>
      <c r="U41" s="61"/>
      <c r="V41" s="58"/>
      <c r="W41" s="58"/>
      <c r="X41" s="58"/>
    </row>
    <row r="42" spans="1:24" x14ac:dyDescent="0.3">
      <c r="A42" s="130"/>
      <c r="B42" s="130"/>
      <c r="C42" s="58"/>
      <c r="D42" s="58"/>
      <c r="E42" s="130"/>
      <c r="F42" s="130"/>
      <c r="G42" s="130"/>
      <c r="H42" s="130"/>
      <c r="I42" s="130"/>
      <c r="J42" s="130"/>
      <c r="K42" s="130"/>
      <c r="L42" s="130"/>
      <c r="M42" s="130"/>
      <c r="N42" s="70"/>
      <c r="O42" s="130"/>
      <c r="P42" s="130"/>
      <c r="Q42" s="130"/>
      <c r="R42" s="130"/>
      <c r="S42" s="130"/>
      <c r="T42" s="130"/>
      <c r="U42" s="58"/>
      <c r="V42" s="58"/>
      <c r="W42" s="58"/>
      <c r="X42" s="58"/>
    </row>
    <row r="43" spans="1:24" x14ac:dyDescent="0.3">
      <c r="A43" s="58"/>
      <c r="B43" s="65" t="s">
        <v>53</v>
      </c>
      <c r="C43" s="58"/>
      <c r="D43" s="58"/>
      <c r="E43" s="132"/>
      <c r="F43" s="132"/>
      <c r="G43" s="132"/>
      <c r="H43" s="132"/>
      <c r="I43" s="132"/>
      <c r="J43" s="132"/>
      <c r="K43" s="132"/>
      <c r="L43" s="132"/>
      <c r="M43" s="132"/>
      <c r="N43" s="58"/>
      <c r="O43" s="132"/>
      <c r="P43" s="132"/>
      <c r="Q43" s="132"/>
      <c r="R43" s="132"/>
      <c r="S43" s="132"/>
      <c r="T43" s="132"/>
      <c r="U43" s="58"/>
      <c r="V43" s="58"/>
      <c r="W43" s="58"/>
      <c r="X43" s="58"/>
    </row>
  </sheetData>
  <mergeCells count="15">
    <mergeCell ref="E43:G43"/>
    <mergeCell ref="H43:J43"/>
    <mergeCell ref="E2:U2"/>
    <mergeCell ref="K43:M43"/>
    <mergeCell ref="R43:T43"/>
    <mergeCell ref="O42:Q42"/>
    <mergeCell ref="R42:T42"/>
    <mergeCell ref="O43:Q43"/>
    <mergeCell ref="K42:M42"/>
    <mergeCell ref="A2:B2"/>
    <mergeCell ref="E1:U1"/>
    <mergeCell ref="A3:B3"/>
    <mergeCell ref="A42:B42"/>
    <mergeCell ref="E42:G42"/>
    <mergeCell ref="H42:J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5125E-C215-4752-89EF-9B119D05B101}">
  <dimension ref="A1:R44"/>
  <sheetViews>
    <sheetView workbookViewId="0">
      <selection activeCell="G5" sqref="G5"/>
    </sheetView>
  </sheetViews>
  <sheetFormatPr defaultRowHeight="14.4" x14ac:dyDescent="0.3"/>
  <cols>
    <col min="2" max="2" width="16.33203125" customWidth="1"/>
    <col min="3" max="3" width="17.33203125" bestFit="1" customWidth="1"/>
    <col min="4" max="4" width="12.77734375" bestFit="1" customWidth="1"/>
    <col min="5" max="7" width="6.109375" customWidth="1"/>
  </cols>
  <sheetData>
    <row r="1" spans="1:18" x14ac:dyDescent="0.3">
      <c r="A1" s="15"/>
      <c r="B1" s="15" t="s">
        <v>126</v>
      </c>
      <c r="C1" s="15"/>
      <c r="D1" s="15"/>
      <c r="E1" s="129" t="s">
        <v>131</v>
      </c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58"/>
      <c r="Q1" s="58"/>
      <c r="R1" s="58"/>
    </row>
    <row r="2" spans="1:18" x14ac:dyDescent="0.3">
      <c r="A2" s="128"/>
      <c r="B2" s="128"/>
      <c r="C2" s="15"/>
      <c r="D2" s="15"/>
      <c r="E2" s="129" t="s">
        <v>122</v>
      </c>
      <c r="F2" s="129"/>
      <c r="G2" s="129"/>
      <c r="H2" s="131"/>
      <c r="I2" s="131"/>
      <c r="J2" s="131"/>
      <c r="K2" s="131"/>
      <c r="L2" s="131"/>
      <c r="M2" s="131"/>
      <c r="N2" s="131"/>
      <c r="O2" s="131"/>
      <c r="P2" s="58"/>
      <c r="Q2" s="58"/>
      <c r="R2" s="58"/>
    </row>
    <row r="3" spans="1:18" x14ac:dyDescent="0.3">
      <c r="A3" s="133"/>
      <c r="B3" s="133"/>
      <c r="C3" s="59"/>
      <c r="D3" s="59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43"/>
      <c r="Q3" s="58"/>
      <c r="R3" s="58"/>
    </row>
    <row r="4" spans="1:18" ht="89.4" x14ac:dyDescent="0.3">
      <c r="A4" s="59" t="s">
        <v>1</v>
      </c>
      <c r="B4" s="59" t="s">
        <v>2</v>
      </c>
      <c r="C4" s="59" t="s">
        <v>3</v>
      </c>
      <c r="D4" s="59" t="s">
        <v>4</v>
      </c>
      <c r="E4" s="60" t="s">
        <v>280</v>
      </c>
      <c r="F4" s="60" t="s">
        <v>282</v>
      </c>
      <c r="G4" s="60" t="s">
        <v>352</v>
      </c>
      <c r="H4" s="60"/>
      <c r="I4" s="60"/>
      <c r="J4" s="60"/>
      <c r="K4" s="60"/>
      <c r="L4" s="60"/>
      <c r="M4" s="60"/>
      <c r="N4" s="60"/>
      <c r="O4" s="72" t="s">
        <v>5</v>
      </c>
      <c r="P4" s="58"/>
      <c r="Q4" s="58"/>
      <c r="R4" s="58"/>
    </row>
    <row r="5" spans="1:18" x14ac:dyDescent="0.3">
      <c r="A5" s="61">
        <v>1</v>
      </c>
      <c r="B5" s="62" t="s">
        <v>281</v>
      </c>
      <c r="C5" s="62" t="s">
        <v>283</v>
      </c>
      <c r="D5" s="62" t="s">
        <v>118</v>
      </c>
      <c r="E5" s="62">
        <v>2</v>
      </c>
      <c r="F5" s="62">
        <v>10</v>
      </c>
      <c r="G5" s="63">
        <v>2</v>
      </c>
      <c r="H5" s="63"/>
      <c r="I5" s="63"/>
      <c r="J5" s="63"/>
      <c r="K5" s="63"/>
      <c r="L5" s="62"/>
      <c r="M5" s="62"/>
      <c r="N5" s="62"/>
      <c r="O5" s="61">
        <f>SUM(E5:N5)</f>
        <v>14</v>
      </c>
      <c r="P5" s="58"/>
      <c r="Q5" s="58"/>
      <c r="R5" s="58"/>
    </row>
    <row r="6" spans="1:18" x14ac:dyDescent="0.3">
      <c r="A6" s="61">
        <v>2</v>
      </c>
      <c r="B6" s="62"/>
      <c r="C6" s="62"/>
      <c r="D6" s="62"/>
      <c r="E6" s="62"/>
      <c r="F6" s="62"/>
      <c r="G6" s="64"/>
      <c r="H6" s="64"/>
      <c r="I6" s="64"/>
      <c r="J6" s="64"/>
      <c r="K6" s="64"/>
      <c r="L6" s="10"/>
      <c r="M6" s="10"/>
      <c r="N6" s="10"/>
      <c r="O6" s="61"/>
      <c r="P6" s="22"/>
      <c r="Q6" s="22"/>
      <c r="R6" s="22"/>
    </row>
    <row r="7" spans="1:18" x14ac:dyDescent="0.3">
      <c r="A7" s="61">
        <v>3</v>
      </c>
      <c r="B7" s="62"/>
      <c r="C7" s="62"/>
      <c r="D7" s="62"/>
      <c r="E7" s="62"/>
      <c r="F7" s="62"/>
      <c r="G7" s="63"/>
      <c r="H7" s="63"/>
      <c r="I7" s="63"/>
      <c r="J7" s="63"/>
      <c r="K7" s="63"/>
      <c r="L7" s="62"/>
      <c r="M7" s="62"/>
      <c r="N7" s="62"/>
      <c r="O7" s="61"/>
      <c r="P7" s="58"/>
      <c r="Q7" s="58"/>
      <c r="R7" s="58"/>
    </row>
    <row r="8" spans="1:18" x14ac:dyDescent="0.3">
      <c r="A8" s="61">
        <v>4</v>
      </c>
      <c r="B8" s="10"/>
      <c r="C8" s="22"/>
      <c r="D8" s="10"/>
      <c r="E8" s="62"/>
      <c r="F8" s="62"/>
      <c r="G8" s="62"/>
      <c r="H8" s="62"/>
      <c r="I8" s="62"/>
      <c r="J8" s="62"/>
      <c r="K8" s="62"/>
      <c r="L8" s="62"/>
      <c r="M8" s="62"/>
      <c r="N8" s="62"/>
      <c r="O8" s="61"/>
      <c r="P8" s="58"/>
      <c r="Q8" s="58"/>
      <c r="R8" s="58"/>
    </row>
    <row r="9" spans="1:18" x14ac:dyDescent="0.3">
      <c r="A9" s="61">
        <v>5</v>
      </c>
      <c r="B9" s="10"/>
      <c r="C9" s="62"/>
      <c r="D9" s="62"/>
      <c r="E9" s="10"/>
      <c r="F9" s="10"/>
      <c r="G9" s="62"/>
      <c r="H9" s="62"/>
      <c r="I9" s="62"/>
      <c r="J9" s="62"/>
      <c r="K9" s="62"/>
      <c r="L9" s="62"/>
      <c r="M9" s="62"/>
      <c r="N9" s="62"/>
      <c r="O9" s="61"/>
      <c r="P9" s="22"/>
      <c r="Q9" s="22"/>
      <c r="R9" s="22"/>
    </row>
    <row r="10" spans="1:18" x14ac:dyDescent="0.3">
      <c r="A10" s="8">
        <v>6</v>
      </c>
      <c r="B10" s="62"/>
      <c r="C10" s="58"/>
      <c r="D10" s="62"/>
      <c r="E10" s="62"/>
      <c r="F10" s="62"/>
      <c r="G10" s="63"/>
      <c r="H10" s="63"/>
      <c r="I10" s="63"/>
      <c r="J10" s="63"/>
      <c r="K10" s="63"/>
      <c r="L10" s="62"/>
      <c r="M10" s="62"/>
      <c r="N10" s="62"/>
      <c r="O10" s="61"/>
      <c r="P10" s="58"/>
      <c r="Q10" s="58"/>
      <c r="R10" s="58"/>
    </row>
    <row r="11" spans="1:18" x14ac:dyDescent="0.3">
      <c r="A11" s="8">
        <v>7</v>
      </c>
      <c r="B11" s="10"/>
      <c r="C11" s="75"/>
      <c r="D11" s="10"/>
      <c r="E11" s="62"/>
      <c r="F11" s="62"/>
      <c r="G11" s="63"/>
      <c r="H11" s="63"/>
      <c r="I11" s="63"/>
      <c r="J11" s="63"/>
      <c r="K11" s="63"/>
      <c r="L11" s="62"/>
      <c r="M11" s="62"/>
      <c r="N11" s="62"/>
      <c r="O11" s="61"/>
      <c r="P11" s="58"/>
      <c r="Q11" s="58"/>
      <c r="R11" s="58"/>
    </row>
    <row r="12" spans="1:18" x14ac:dyDescent="0.3">
      <c r="A12" s="61">
        <v>8</v>
      </c>
      <c r="B12" s="62"/>
      <c r="C12" s="62"/>
      <c r="D12" s="62"/>
      <c r="E12" s="62"/>
      <c r="F12" s="62"/>
      <c r="G12" s="63"/>
      <c r="H12" s="63"/>
      <c r="I12" s="63"/>
      <c r="J12" s="63"/>
      <c r="K12" s="63"/>
      <c r="L12" s="62"/>
      <c r="M12" s="62"/>
      <c r="N12" s="62"/>
      <c r="O12" s="61"/>
      <c r="P12" s="58"/>
      <c r="Q12" s="58"/>
      <c r="R12" s="58"/>
    </row>
    <row r="13" spans="1:18" x14ac:dyDescent="0.3">
      <c r="A13" s="8"/>
      <c r="B13" s="62"/>
      <c r="C13" s="62"/>
      <c r="D13" s="62"/>
      <c r="E13" s="62"/>
      <c r="F13" s="62"/>
      <c r="G13" s="63"/>
      <c r="H13" s="63"/>
      <c r="I13" s="63"/>
      <c r="J13" s="63"/>
      <c r="K13" s="63"/>
      <c r="L13" s="62"/>
      <c r="M13" s="62"/>
      <c r="N13" s="62"/>
      <c r="O13" s="61"/>
      <c r="P13" s="22"/>
      <c r="Q13" s="22"/>
      <c r="R13" s="22"/>
    </row>
    <row r="14" spans="1:18" x14ac:dyDescent="0.3">
      <c r="A14" s="61"/>
      <c r="B14" s="10"/>
      <c r="C14" s="10"/>
      <c r="D14" s="10"/>
      <c r="E14" s="10"/>
      <c r="F14" s="10"/>
      <c r="G14" s="64"/>
      <c r="H14" s="64"/>
      <c r="I14" s="64"/>
      <c r="J14" s="64"/>
      <c r="K14" s="64"/>
      <c r="L14" s="10"/>
      <c r="M14" s="10"/>
      <c r="N14" s="10"/>
      <c r="O14" s="61"/>
      <c r="P14" s="58"/>
      <c r="Q14" s="58"/>
      <c r="R14" s="58"/>
    </row>
    <row r="15" spans="1:18" x14ac:dyDescent="0.3">
      <c r="A15" s="61"/>
      <c r="B15" s="62"/>
      <c r="C15" s="62"/>
      <c r="D15" s="62"/>
      <c r="E15" s="62"/>
      <c r="F15" s="62"/>
      <c r="G15" s="63"/>
      <c r="H15" s="63"/>
      <c r="I15" s="63"/>
      <c r="J15" s="63"/>
      <c r="K15" s="63"/>
      <c r="L15" s="62"/>
      <c r="M15" s="62"/>
      <c r="N15" s="62"/>
      <c r="O15" s="61"/>
      <c r="P15" s="58"/>
      <c r="Q15" s="58"/>
      <c r="R15" s="58"/>
    </row>
    <row r="16" spans="1:18" x14ac:dyDescent="0.3">
      <c r="A16" s="61"/>
      <c r="B16" s="62"/>
      <c r="C16" s="62"/>
      <c r="D16" s="62"/>
      <c r="E16" s="62"/>
      <c r="F16" s="62"/>
      <c r="G16" s="63"/>
      <c r="H16" s="63"/>
      <c r="I16" s="63"/>
      <c r="J16" s="63"/>
      <c r="K16" s="63"/>
      <c r="L16" s="62"/>
      <c r="M16" s="62"/>
      <c r="N16" s="62"/>
      <c r="O16" s="61"/>
      <c r="P16" s="58"/>
      <c r="Q16" s="58"/>
      <c r="R16" s="58"/>
    </row>
    <row r="17" spans="1:18" x14ac:dyDescent="0.3">
      <c r="A17" s="8"/>
      <c r="B17" s="62"/>
      <c r="C17" s="62"/>
      <c r="D17" s="62"/>
      <c r="E17" s="62"/>
      <c r="F17" s="62"/>
      <c r="G17" s="63"/>
      <c r="H17" s="63"/>
      <c r="I17" s="63"/>
      <c r="J17" s="63"/>
      <c r="K17" s="63"/>
      <c r="L17" s="62"/>
      <c r="M17" s="62"/>
      <c r="N17" s="62"/>
      <c r="O17" s="61"/>
      <c r="P17" s="58"/>
      <c r="Q17" s="58"/>
      <c r="R17" s="58"/>
    </row>
    <row r="18" spans="1:18" x14ac:dyDescent="0.3">
      <c r="A18" s="61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1"/>
      <c r="P18" s="58"/>
      <c r="Q18" s="58"/>
      <c r="R18" s="58"/>
    </row>
    <row r="19" spans="1:18" x14ac:dyDescent="0.3">
      <c r="A19" s="61"/>
      <c r="B19" s="62"/>
      <c r="C19" s="62"/>
      <c r="D19" s="62"/>
      <c r="E19" s="62"/>
      <c r="F19" s="62"/>
      <c r="G19" s="63"/>
      <c r="H19" s="63"/>
      <c r="I19" s="63"/>
      <c r="J19" s="63"/>
      <c r="K19" s="63"/>
      <c r="L19" s="62"/>
      <c r="M19" s="62"/>
      <c r="N19" s="62"/>
      <c r="O19" s="61"/>
      <c r="P19" s="58"/>
      <c r="Q19" s="58"/>
      <c r="R19" s="58"/>
    </row>
    <row r="20" spans="1:18" x14ac:dyDescent="0.3">
      <c r="A20" s="8"/>
      <c r="B20" s="62"/>
      <c r="C20" s="62"/>
      <c r="D20" s="62"/>
      <c r="E20" s="62"/>
      <c r="F20" s="62"/>
      <c r="G20" s="63"/>
      <c r="H20" s="63"/>
      <c r="I20" s="63"/>
      <c r="J20" s="63"/>
      <c r="K20" s="63"/>
      <c r="L20" s="62"/>
      <c r="M20" s="62"/>
      <c r="N20" s="62"/>
      <c r="O20" s="61"/>
      <c r="P20" s="58"/>
      <c r="Q20" s="58"/>
      <c r="R20" s="58"/>
    </row>
    <row r="21" spans="1:18" x14ac:dyDescent="0.3">
      <c r="A21" s="61"/>
      <c r="B21" s="62"/>
      <c r="C21" s="62"/>
      <c r="D21" s="62"/>
      <c r="E21" s="62"/>
      <c r="F21" s="62"/>
      <c r="G21" s="63"/>
      <c r="H21" s="63"/>
      <c r="I21" s="63"/>
      <c r="J21" s="63"/>
      <c r="K21" s="63"/>
      <c r="L21" s="62"/>
      <c r="M21" s="62"/>
      <c r="N21" s="62"/>
      <c r="O21" s="8"/>
      <c r="P21" s="58"/>
      <c r="Q21" s="58"/>
      <c r="R21" s="58"/>
    </row>
    <row r="22" spans="1:18" x14ac:dyDescent="0.3">
      <c r="A22" s="61"/>
      <c r="B22" s="62"/>
      <c r="C22" s="62"/>
      <c r="D22" s="62"/>
      <c r="E22" s="62"/>
      <c r="F22" s="62"/>
      <c r="G22" s="63"/>
      <c r="H22" s="63"/>
      <c r="I22" s="63"/>
      <c r="J22" s="63"/>
      <c r="K22" s="63"/>
      <c r="L22" s="62"/>
      <c r="M22" s="62"/>
      <c r="N22" s="62"/>
      <c r="O22" s="61"/>
      <c r="P22" s="58"/>
      <c r="Q22" s="58"/>
      <c r="R22" s="58"/>
    </row>
    <row r="23" spans="1:18" x14ac:dyDescent="0.3">
      <c r="A23" s="8"/>
      <c r="B23" s="10"/>
      <c r="C23" s="10"/>
      <c r="D23" s="62"/>
      <c r="E23" s="10"/>
      <c r="F23" s="10"/>
      <c r="G23" s="64"/>
      <c r="H23" s="64"/>
      <c r="I23" s="64"/>
      <c r="J23" s="64"/>
      <c r="K23" s="64"/>
      <c r="L23" s="10"/>
      <c r="M23" s="10"/>
      <c r="N23" s="10"/>
      <c r="O23" s="8"/>
      <c r="P23" s="58"/>
      <c r="Q23" s="58"/>
      <c r="R23" s="58"/>
    </row>
    <row r="24" spans="1:18" x14ac:dyDescent="0.3">
      <c r="A24" s="8"/>
      <c r="B24" s="62"/>
      <c r="C24" s="62"/>
      <c r="D24" s="62"/>
      <c r="E24" s="62"/>
      <c r="F24" s="62"/>
      <c r="G24" s="63"/>
      <c r="H24" s="63"/>
      <c r="I24" s="63"/>
      <c r="J24" s="63"/>
      <c r="K24" s="63"/>
      <c r="L24" s="62"/>
      <c r="M24" s="62"/>
      <c r="N24" s="62"/>
      <c r="O24" s="61"/>
      <c r="P24" s="58"/>
      <c r="Q24" s="58"/>
      <c r="R24" s="58"/>
    </row>
    <row r="25" spans="1:18" x14ac:dyDescent="0.3">
      <c r="A25" s="61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1"/>
      <c r="P25" s="58"/>
      <c r="Q25" s="58"/>
      <c r="R25" s="58"/>
    </row>
    <row r="26" spans="1:18" x14ac:dyDescent="0.3">
      <c r="A26" s="8"/>
      <c r="B26" s="62"/>
      <c r="C26" s="62"/>
      <c r="D26" s="10"/>
      <c r="E26" s="62"/>
      <c r="F26" s="62"/>
      <c r="G26" s="63"/>
      <c r="H26" s="63"/>
      <c r="I26" s="63"/>
      <c r="J26" s="63"/>
      <c r="K26" s="63"/>
      <c r="L26" s="62"/>
      <c r="M26" s="62"/>
      <c r="N26" s="62"/>
      <c r="O26" s="61"/>
      <c r="P26" s="58"/>
      <c r="Q26" s="58"/>
      <c r="R26" s="58"/>
    </row>
    <row r="27" spans="1:18" x14ac:dyDescent="0.3">
      <c r="A27" s="61"/>
      <c r="B27" s="62"/>
      <c r="C27" s="62"/>
      <c r="D27" s="62"/>
      <c r="E27" s="62"/>
      <c r="F27" s="62"/>
      <c r="G27" s="63"/>
      <c r="H27" s="63"/>
      <c r="I27" s="63"/>
      <c r="J27" s="63"/>
      <c r="K27" s="63"/>
      <c r="L27" s="62"/>
      <c r="M27" s="62"/>
      <c r="N27" s="62"/>
      <c r="O27" s="61"/>
      <c r="P27" s="58"/>
      <c r="Q27" s="58"/>
      <c r="R27" s="58"/>
    </row>
    <row r="28" spans="1:18" x14ac:dyDescent="0.3">
      <c r="A28" s="61"/>
      <c r="B28" s="62"/>
      <c r="C28" s="62"/>
      <c r="D28" s="62"/>
      <c r="E28" s="62"/>
      <c r="F28" s="62"/>
      <c r="G28" s="63"/>
      <c r="H28" s="63"/>
      <c r="I28" s="63"/>
      <c r="J28" s="63"/>
      <c r="K28" s="63"/>
      <c r="L28" s="62"/>
      <c r="M28" s="62"/>
      <c r="N28" s="62"/>
      <c r="O28" s="61"/>
      <c r="P28" s="58"/>
      <c r="Q28" s="58"/>
      <c r="R28" s="58"/>
    </row>
    <row r="29" spans="1:18" x14ac:dyDescent="0.3">
      <c r="A29" s="8"/>
      <c r="B29" s="62"/>
      <c r="C29" s="62"/>
      <c r="D29" s="62"/>
      <c r="E29" s="62"/>
      <c r="F29" s="62"/>
      <c r="G29" s="63"/>
      <c r="H29" s="63"/>
      <c r="I29" s="63"/>
      <c r="J29" s="63"/>
      <c r="K29" s="63"/>
      <c r="L29" s="62"/>
      <c r="M29" s="62"/>
      <c r="N29" s="62"/>
      <c r="O29" s="61"/>
      <c r="P29" s="58"/>
      <c r="Q29" s="58"/>
      <c r="R29" s="58"/>
    </row>
    <row r="30" spans="1:18" x14ac:dyDescent="0.3">
      <c r="A30" s="61"/>
      <c r="B30" s="62"/>
      <c r="C30" s="62"/>
      <c r="D30" s="62"/>
      <c r="E30" s="62"/>
      <c r="F30" s="62"/>
      <c r="G30" s="63"/>
      <c r="H30" s="63"/>
      <c r="I30" s="63"/>
      <c r="J30" s="63"/>
      <c r="K30" s="63"/>
      <c r="L30" s="62"/>
      <c r="M30" s="62"/>
      <c r="N30" s="62"/>
      <c r="O30" s="61"/>
      <c r="P30" s="58"/>
      <c r="Q30" s="58"/>
      <c r="R30" s="58"/>
    </row>
    <row r="31" spans="1:18" x14ac:dyDescent="0.3">
      <c r="A31" s="61"/>
      <c r="B31" s="10"/>
      <c r="C31" s="10"/>
      <c r="D31" s="62"/>
      <c r="E31" s="62"/>
      <c r="F31" s="62"/>
      <c r="G31" s="63"/>
      <c r="H31" s="63"/>
      <c r="I31" s="63"/>
      <c r="J31" s="63"/>
      <c r="K31" s="63"/>
      <c r="L31" s="62"/>
      <c r="M31" s="62"/>
      <c r="N31" s="62"/>
      <c r="O31" s="61"/>
      <c r="P31" s="58"/>
      <c r="Q31" s="58"/>
      <c r="R31" s="58"/>
    </row>
    <row r="32" spans="1:18" x14ac:dyDescent="0.3">
      <c r="A32" s="8"/>
      <c r="B32" s="62"/>
      <c r="C32" s="62"/>
      <c r="D32" s="62"/>
      <c r="E32" s="62"/>
      <c r="F32" s="62"/>
      <c r="G32" s="63"/>
      <c r="H32" s="63"/>
      <c r="I32" s="63"/>
      <c r="J32" s="63"/>
      <c r="K32" s="63"/>
      <c r="L32" s="62"/>
      <c r="M32" s="62"/>
      <c r="N32" s="62"/>
      <c r="O32" s="61"/>
      <c r="P32" s="58"/>
      <c r="Q32" s="58"/>
      <c r="R32" s="58"/>
    </row>
    <row r="33" spans="1:18" x14ac:dyDescent="0.3">
      <c r="A33" s="61"/>
      <c r="B33" s="62"/>
      <c r="C33" s="62"/>
      <c r="D33" s="62"/>
      <c r="E33" s="62"/>
      <c r="F33" s="62"/>
      <c r="G33" s="63"/>
      <c r="H33" s="63"/>
      <c r="I33" s="63"/>
      <c r="J33" s="63"/>
      <c r="K33" s="63"/>
      <c r="L33" s="62"/>
      <c r="M33" s="62"/>
      <c r="N33" s="62"/>
      <c r="O33" s="8"/>
      <c r="P33" s="58"/>
      <c r="Q33" s="58"/>
      <c r="R33" s="58"/>
    </row>
    <row r="34" spans="1:18" x14ac:dyDescent="0.3">
      <c r="A34" s="8"/>
      <c r="B34" s="62"/>
      <c r="C34" s="62"/>
      <c r="D34" s="62"/>
      <c r="E34" s="62"/>
      <c r="F34" s="62"/>
      <c r="G34" s="63"/>
      <c r="H34" s="63"/>
      <c r="I34" s="63"/>
      <c r="J34" s="63"/>
      <c r="K34" s="63"/>
      <c r="L34" s="62"/>
      <c r="M34" s="62"/>
      <c r="N34" s="62"/>
      <c r="O34" s="61"/>
      <c r="P34" s="58"/>
      <c r="Q34" s="58"/>
      <c r="R34" s="58"/>
    </row>
    <row r="35" spans="1:18" x14ac:dyDescent="0.3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1"/>
      <c r="P35" s="58"/>
      <c r="Q35" s="58"/>
      <c r="R35" s="58"/>
    </row>
    <row r="36" spans="1:18" x14ac:dyDescent="0.3">
      <c r="A36" s="61"/>
      <c r="B36" s="10"/>
      <c r="C36" s="10"/>
      <c r="D36" s="10"/>
      <c r="E36" s="62"/>
      <c r="F36" s="62"/>
      <c r="G36" s="63"/>
      <c r="H36" s="63"/>
      <c r="I36" s="63"/>
      <c r="J36" s="63"/>
      <c r="K36" s="63"/>
      <c r="L36" s="62"/>
      <c r="M36" s="62"/>
      <c r="N36" s="62"/>
      <c r="O36" s="61"/>
      <c r="P36" s="58"/>
      <c r="Q36" s="58"/>
      <c r="R36" s="58"/>
    </row>
    <row r="37" spans="1:18" x14ac:dyDescent="0.3">
      <c r="A37" s="61"/>
      <c r="B37" s="62"/>
      <c r="C37" s="62"/>
      <c r="D37" s="10"/>
      <c r="E37" s="62"/>
      <c r="F37" s="62"/>
      <c r="G37" s="63"/>
      <c r="H37" s="63"/>
      <c r="I37" s="63"/>
      <c r="J37" s="63"/>
      <c r="K37" s="63"/>
      <c r="L37" s="62"/>
      <c r="M37" s="62"/>
      <c r="N37" s="62"/>
      <c r="O37" s="61"/>
      <c r="P37" s="58"/>
      <c r="Q37" s="58"/>
      <c r="R37" s="58"/>
    </row>
    <row r="38" spans="1:18" x14ac:dyDescent="0.3">
      <c r="A38" s="8"/>
      <c r="B38" s="10"/>
      <c r="C38" s="10"/>
      <c r="D38" s="10"/>
      <c r="E38" s="62"/>
      <c r="F38" s="62"/>
      <c r="G38" s="63"/>
      <c r="H38" s="63"/>
      <c r="I38" s="63"/>
      <c r="J38" s="63"/>
      <c r="K38" s="63"/>
      <c r="L38" s="62"/>
      <c r="M38" s="62"/>
      <c r="N38" s="62"/>
      <c r="O38" s="61"/>
      <c r="P38" s="58"/>
      <c r="Q38" s="58"/>
      <c r="R38" s="58"/>
    </row>
    <row r="39" spans="1:18" x14ac:dyDescent="0.3">
      <c r="A39" s="61"/>
      <c r="B39" s="10"/>
      <c r="C39" s="10"/>
      <c r="D39" s="10"/>
      <c r="E39" s="62"/>
      <c r="F39" s="62"/>
      <c r="G39" s="63"/>
      <c r="H39" s="63"/>
      <c r="I39" s="63"/>
      <c r="J39" s="63"/>
      <c r="K39" s="63"/>
      <c r="L39" s="62"/>
      <c r="M39" s="62"/>
      <c r="N39" s="62"/>
      <c r="O39" s="61"/>
      <c r="P39" s="58"/>
      <c r="Q39" s="58"/>
      <c r="R39" s="58"/>
    </row>
    <row r="40" spans="1:18" x14ac:dyDescent="0.3">
      <c r="A40" s="8"/>
      <c r="B40" s="62"/>
      <c r="C40" s="62"/>
      <c r="D40" s="62"/>
      <c r="E40" s="62"/>
      <c r="F40" s="62"/>
      <c r="G40" s="63"/>
      <c r="H40" s="63"/>
      <c r="I40" s="63"/>
      <c r="J40" s="63"/>
      <c r="K40" s="63"/>
      <c r="L40" s="62"/>
      <c r="M40" s="62"/>
      <c r="N40" s="62"/>
      <c r="O40" s="61"/>
      <c r="P40" s="58"/>
      <c r="Q40" s="58"/>
      <c r="R40" s="58"/>
    </row>
    <row r="41" spans="1:18" x14ac:dyDescent="0.3">
      <c r="A41" s="8"/>
      <c r="B41" s="62"/>
      <c r="C41" s="62"/>
      <c r="D41" s="62"/>
      <c r="E41" s="62"/>
      <c r="F41" s="62"/>
      <c r="G41" s="63"/>
      <c r="H41" s="63"/>
      <c r="I41" s="63"/>
      <c r="J41" s="63"/>
      <c r="K41" s="63"/>
      <c r="L41" s="62"/>
      <c r="M41" s="62"/>
      <c r="N41" s="62"/>
      <c r="O41" s="61"/>
      <c r="P41" s="58"/>
      <c r="Q41" s="58"/>
      <c r="R41" s="58"/>
    </row>
    <row r="42" spans="1:18" x14ac:dyDescent="0.3">
      <c r="A42" s="61"/>
      <c r="B42" s="62"/>
      <c r="C42" s="62"/>
      <c r="D42" s="10"/>
      <c r="E42" s="62"/>
      <c r="F42" s="62"/>
      <c r="G42" s="63"/>
      <c r="H42" s="63"/>
      <c r="I42" s="63"/>
      <c r="J42" s="63"/>
      <c r="K42" s="63"/>
      <c r="L42" s="62"/>
      <c r="M42" s="62"/>
      <c r="N42" s="62"/>
      <c r="O42" s="61"/>
      <c r="P42" s="58"/>
      <c r="Q42" s="58"/>
      <c r="R42" s="58"/>
    </row>
    <row r="43" spans="1:18" x14ac:dyDescent="0.3">
      <c r="A43" s="130"/>
      <c r="B43" s="130"/>
      <c r="C43" s="58"/>
      <c r="D43" s="58"/>
      <c r="E43" s="130"/>
      <c r="F43" s="130"/>
      <c r="G43" s="130"/>
      <c r="H43" s="130"/>
      <c r="I43" s="130"/>
      <c r="J43" s="130"/>
      <c r="K43" s="70"/>
      <c r="L43" s="70"/>
      <c r="M43" s="130"/>
      <c r="N43" s="130"/>
      <c r="O43" s="130"/>
      <c r="P43" s="58"/>
      <c r="Q43" s="58"/>
      <c r="R43" s="58"/>
    </row>
    <row r="44" spans="1:18" x14ac:dyDescent="0.3">
      <c r="A44" s="58"/>
      <c r="B44" s="65" t="s">
        <v>53</v>
      </c>
      <c r="C44" s="58"/>
      <c r="D44" s="58"/>
      <c r="E44" s="132"/>
      <c r="F44" s="132"/>
      <c r="G44" s="132"/>
      <c r="H44" s="132"/>
      <c r="I44" s="132"/>
      <c r="J44" s="132"/>
      <c r="K44" s="58"/>
      <c r="L44" s="58"/>
      <c r="M44" s="132"/>
      <c r="N44" s="132"/>
      <c r="O44" s="132"/>
      <c r="P44" s="58"/>
      <c r="Q44" s="58"/>
      <c r="R44" s="58"/>
    </row>
  </sheetData>
  <sortState xmlns:xlrd2="http://schemas.microsoft.com/office/spreadsheetml/2017/richdata2" ref="A5:F12">
    <sortCondition ref="A5:A12"/>
  </sortState>
  <mergeCells count="11">
    <mergeCell ref="E2:O2"/>
    <mergeCell ref="A2:B2"/>
    <mergeCell ref="E1:O1"/>
    <mergeCell ref="M44:O44"/>
    <mergeCell ref="E44:G44"/>
    <mergeCell ref="H44:J44"/>
    <mergeCell ref="A3:B3"/>
    <mergeCell ref="A43:B43"/>
    <mergeCell ref="E43:G43"/>
    <mergeCell ref="H43:J43"/>
    <mergeCell ref="M43:O4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C4B93-E4D0-4858-A39B-5C3453DFA6B8}">
  <dimension ref="A1:AC44"/>
  <sheetViews>
    <sheetView workbookViewId="0">
      <selection activeCell="E1" sqref="E1:Z1"/>
    </sheetView>
  </sheetViews>
  <sheetFormatPr defaultRowHeight="14.4" x14ac:dyDescent="0.3"/>
  <sheetData>
    <row r="1" spans="1:29" x14ac:dyDescent="0.3">
      <c r="A1" s="15"/>
      <c r="B1" s="15" t="s">
        <v>126</v>
      </c>
      <c r="C1" s="15"/>
      <c r="D1" s="15"/>
      <c r="E1" s="129" t="s">
        <v>131</v>
      </c>
      <c r="F1" s="129"/>
      <c r="G1" s="129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58"/>
      <c r="AB1" s="58"/>
      <c r="AC1" s="58"/>
    </row>
    <row r="2" spans="1:29" x14ac:dyDescent="0.3">
      <c r="A2" s="128"/>
      <c r="B2" s="128"/>
      <c r="C2" s="15"/>
      <c r="D2" s="15"/>
      <c r="E2" s="129" t="s">
        <v>122</v>
      </c>
      <c r="F2" s="129"/>
      <c r="G2" s="129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58"/>
      <c r="AB2" s="58"/>
      <c r="AC2" s="58"/>
    </row>
    <row r="3" spans="1:29" x14ac:dyDescent="0.3">
      <c r="A3" s="133"/>
      <c r="B3" s="133"/>
      <c r="C3" s="59"/>
      <c r="D3" s="59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43"/>
      <c r="AB3" s="58"/>
      <c r="AC3" s="58"/>
    </row>
    <row r="4" spans="1:29" x14ac:dyDescent="0.3">
      <c r="A4" s="59" t="s">
        <v>1</v>
      </c>
      <c r="B4" s="59" t="s">
        <v>2</v>
      </c>
      <c r="C4" s="59" t="s">
        <v>3</v>
      </c>
      <c r="D4" s="59" t="s">
        <v>4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72" t="s">
        <v>5</v>
      </c>
      <c r="AA4" s="58"/>
      <c r="AB4" s="58"/>
      <c r="AC4" s="58"/>
    </row>
    <row r="5" spans="1:29" x14ac:dyDescent="0.3">
      <c r="A5" s="134"/>
      <c r="B5" s="134"/>
      <c r="C5" s="59"/>
      <c r="D5" s="59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72"/>
      <c r="AA5" s="58"/>
      <c r="AB5" s="58"/>
      <c r="AC5" s="58"/>
    </row>
    <row r="6" spans="1:29" x14ac:dyDescent="0.3">
      <c r="A6" s="61"/>
      <c r="B6" s="62"/>
      <c r="C6" s="62"/>
      <c r="D6" s="62"/>
      <c r="E6" s="62"/>
      <c r="F6" s="62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2"/>
      <c r="W6" s="62"/>
      <c r="X6" s="62"/>
      <c r="Y6" s="62"/>
      <c r="Z6" s="61"/>
      <c r="AA6" s="22"/>
      <c r="AB6" s="22"/>
      <c r="AC6" s="22"/>
    </row>
    <row r="7" spans="1:29" x14ac:dyDescent="0.3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1"/>
      <c r="AA7" s="58"/>
      <c r="AB7" s="58"/>
      <c r="AC7" s="58"/>
    </row>
    <row r="8" spans="1:29" x14ac:dyDescent="0.3">
      <c r="A8" s="61"/>
      <c r="B8" s="10"/>
      <c r="C8" s="10"/>
      <c r="D8" s="62"/>
      <c r="E8" s="10"/>
      <c r="F8" s="10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10"/>
      <c r="W8" s="10"/>
      <c r="X8" s="10"/>
      <c r="Y8" s="10"/>
      <c r="Z8" s="61"/>
      <c r="AA8" s="58"/>
      <c r="AB8" s="58"/>
      <c r="AC8" s="58"/>
    </row>
    <row r="9" spans="1:29" x14ac:dyDescent="0.3">
      <c r="A9" s="61"/>
      <c r="B9" s="62"/>
      <c r="C9" s="62"/>
      <c r="D9" s="62"/>
      <c r="E9" s="62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2"/>
      <c r="W9" s="62"/>
      <c r="X9" s="62"/>
      <c r="Y9" s="62"/>
      <c r="Z9" s="61"/>
      <c r="AA9" s="22"/>
      <c r="AB9" s="22"/>
      <c r="AC9" s="22"/>
    </row>
    <row r="10" spans="1:29" x14ac:dyDescent="0.3">
      <c r="A10" s="8"/>
      <c r="B10" s="10"/>
      <c r="C10" s="10"/>
      <c r="D10" s="10"/>
      <c r="E10" s="62"/>
      <c r="F10" s="62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2"/>
      <c r="W10" s="62"/>
      <c r="X10" s="62"/>
      <c r="Y10" s="62"/>
      <c r="Z10" s="61"/>
      <c r="AA10" s="58"/>
      <c r="AB10" s="58"/>
      <c r="AC10" s="58"/>
    </row>
    <row r="11" spans="1:29" x14ac:dyDescent="0.3">
      <c r="A11" s="8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1"/>
      <c r="AA11" s="58"/>
      <c r="AB11" s="58"/>
      <c r="AC11" s="58"/>
    </row>
    <row r="12" spans="1:29" x14ac:dyDescent="0.3">
      <c r="A12" s="61"/>
      <c r="B12" s="10"/>
      <c r="C12" s="10"/>
      <c r="D12" s="10"/>
      <c r="E12" s="62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2"/>
      <c r="W12" s="62"/>
      <c r="X12" s="62"/>
      <c r="Y12" s="62"/>
      <c r="Z12" s="61"/>
      <c r="AA12" s="58"/>
      <c r="AB12" s="58"/>
      <c r="AC12" s="58"/>
    </row>
    <row r="13" spans="1:29" x14ac:dyDescent="0.3">
      <c r="A13" s="8"/>
      <c r="B13" s="62"/>
      <c r="C13" s="62"/>
      <c r="D13" s="62"/>
      <c r="E13" s="62"/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2"/>
      <c r="W13" s="62"/>
      <c r="X13" s="62"/>
      <c r="Y13" s="62"/>
      <c r="Z13" s="61"/>
      <c r="AA13" s="22"/>
      <c r="AB13" s="22"/>
      <c r="AC13" s="22"/>
    </row>
    <row r="14" spans="1:29" x14ac:dyDescent="0.3">
      <c r="A14" s="61"/>
      <c r="B14" s="10"/>
      <c r="C14" s="10"/>
      <c r="D14" s="10"/>
      <c r="E14" s="10"/>
      <c r="F14" s="10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10"/>
      <c r="W14" s="10"/>
      <c r="X14" s="10"/>
      <c r="Y14" s="10"/>
      <c r="Z14" s="61"/>
      <c r="AA14" s="58"/>
      <c r="AB14" s="58"/>
      <c r="AC14" s="58"/>
    </row>
    <row r="15" spans="1:29" x14ac:dyDescent="0.3">
      <c r="A15" s="61"/>
      <c r="B15" s="62"/>
      <c r="C15" s="62"/>
      <c r="D15" s="62"/>
      <c r="E15" s="62"/>
      <c r="F15" s="6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2"/>
      <c r="W15" s="62"/>
      <c r="X15" s="62"/>
      <c r="Y15" s="62"/>
      <c r="Z15" s="61"/>
      <c r="AA15" s="58"/>
      <c r="AB15" s="58"/>
      <c r="AC15" s="58"/>
    </row>
    <row r="16" spans="1:29" x14ac:dyDescent="0.3">
      <c r="A16" s="61"/>
      <c r="B16" s="62"/>
      <c r="C16" s="62"/>
      <c r="D16" s="62"/>
      <c r="E16" s="62"/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2"/>
      <c r="W16" s="62"/>
      <c r="X16" s="62"/>
      <c r="Y16" s="62"/>
      <c r="Z16" s="61"/>
      <c r="AA16" s="58"/>
      <c r="AB16" s="58"/>
      <c r="AC16" s="58"/>
    </row>
    <row r="17" spans="1:29" x14ac:dyDescent="0.3">
      <c r="A17" s="8"/>
      <c r="B17" s="62"/>
      <c r="C17" s="62"/>
      <c r="D17" s="62"/>
      <c r="E17" s="62"/>
      <c r="F17" s="62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2"/>
      <c r="W17" s="62"/>
      <c r="X17" s="62"/>
      <c r="Y17" s="62"/>
      <c r="Z17" s="61"/>
      <c r="AA17" s="58"/>
      <c r="AB17" s="58"/>
      <c r="AC17" s="58"/>
    </row>
    <row r="18" spans="1:29" x14ac:dyDescent="0.3">
      <c r="A18" s="61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1"/>
      <c r="AA18" s="58"/>
      <c r="AB18" s="58"/>
      <c r="AC18" s="58"/>
    </row>
    <row r="19" spans="1:29" x14ac:dyDescent="0.3">
      <c r="A19" s="61"/>
      <c r="B19" s="62"/>
      <c r="C19" s="62"/>
      <c r="D19" s="62"/>
      <c r="E19" s="62"/>
      <c r="F19" s="62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2"/>
      <c r="W19" s="62"/>
      <c r="X19" s="62"/>
      <c r="Y19" s="62"/>
      <c r="Z19" s="61"/>
      <c r="AA19" s="58"/>
      <c r="AB19" s="58"/>
      <c r="AC19" s="58"/>
    </row>
    <row r="20" spans="1:29" x14ac:dyDescent="0.3">
      <c r="A20" s="8"/>
      <c r="B20" s="62"/>
      <c r="C20" s="62"/>
      <c r="D20" s="62"/>
      <c r="E20" s="62"/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2"/>
      <c r="W20" s="62"/>
      <c r="X20" s="62"/>
      <c r="Y20" s="62"/>
      <c r="Z20" s="61"/>
      <c r="AA20" s="58"/>
      <c r="AB20" s="58"/>
      <c r="AC20" s="58"/>
    </row>
    <row r="21" spans="1:29" x14ac:dyDescent="0.3">
      <c r="A21" s="61"/>
      <c r="B21" s="62"/>
      <c r="C21" s="62"/>
      <c r="D21" s="62"/>
      <c r="E21" s="62"/>
      <c r="F21" s="6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2"/>
      <c r="W21" s="62"/>
      <c r="X21" s="62"/>
      <c r="Y21" s="62"/>
      <c r="Z21" s="8"/>
      <c r="AA21" s="58"/>
      <c r="AB21" s="58"/>
      <c r="AC21" s="58"/>
    </row>
    <row r="22" spans="1:29" x14ac:dyDescent="0.3">
      <c r="A22" s="61"/>
      <c r="B22" s="62"/>
      <c r="C22" s="62"/>
      <c r="D22" s="62"/>
      <c r="E22" s="62"/>
      <c r="F22" s="62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2"/>
      <c r="W22" s="62"/>
      <c r="X22" s="62"/>
      <c r="Y22" s="62"/>
      <c r="Z22" s="61"/>
      <c r="AA22" s="58"/>
      <c r="AB22" s="58"/>
      <c r="AC22" s="58"/>
    </row>
    <row r="23" spans="1:29" x14ac:dyDescent="0.3">
      <c r="A23" s="8"/>
      <c r="B23" s="10"/>
      <c r="C23" s="10"/>
      <c r="D23" s="62"/>
      <c r="E23" s="10"/>
      <c r="F23" s="10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10"/>
      <c r="W23" s="10"/>
      <c r="X23" s="10"/>
      <c r="Y23" s="10"/>
      <c r="Z23" s="8"/>
      <c r="AA23" s="58"/>
      <c r="AB23" s="58"/>
      <c r="AC23" s="58"/>
    </row>
    <row r="24" spans="1:29" x14ac:dyDescent="0.3">
      <c r="A24" s="8"/>
      <c r="B24" s="62"/>
      <c r="C24" s="62"/>
      <c r="D24" s="62"/>
      <c r="E24" s="62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2"/>
      <c r="W24" s="62"/>
      <c r="X24" s="62"/>
      <c r="Y24" s="62"/>
      <c r="Z24" s="61"/>
      <c r="AA24" s="58"/>
      <c r="AB24" s="58"/>
      <c r="AC24" s="58"/>
    </row>
    <row r="25" spans="1:29" x14ac:dyDescent="0.3">
      <c r="A25" s="61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1"/>
      <c r="AA25" s="58"/>
      <c r="AB25" s="58"/>
      <c r="AC25" s="58"/>
    </row>
    <row r="26" spans="1:29" x14ac:dyDescent="0.3">
      <c r="A26" s="8"/>
      <c r="B26" s="62"/>
      <c r="C26" s="62"/>
      <c r="D26" s="10"/>
      <c r="E26" s="62"/>
      <c r="F26" s="62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2"/>
      <c r="W26" s="62"/>
      <c r="X26" s="62"/>
      <c r="Y26" s="62"/>
      <c r="Z26" s="61"/>
      <c r="AA26" s="58"/>
      <c r="AB26" s="58"/>
      <c r="AC26" s="58"/>
    </row>
    <row r="27" spans="1:29" x14ac:dyDescent="0.3">
      <c r="A27" s="61"/>
      <c r="B27" s="62"/>
      <c r="C27" s="62"/>
      <c r="D27" s="62"/>
      <c r="E27" s="62"/>
      <c r="F27" s="62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2"/>
      <c r="W27" s="62"/>
      <c r="X27" s="62"/>
      <c r="Y27" s="62"/>
      <c r="Z27" s="61"/>
      <c r="AA27" s="58"/>
      <c r="AB27" s="58"/>
      <c r="AC27" s="58"/>
    </row>
    <row r="28" spans="1:29" x14ac:dyDescent="0.3">
      <c r="A28" s="61"/>
      <c r="B28" s="62"/>
      <c r="C28" s="62"/>
      <c r="D28" s="62"/>
      <c r="E28" s="62"/>
      <c r="F28" s="62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2"/>
      <c r="W28" s="62"/>
      <c r="X28" s="62"/>
      <c r="Y28" s="62"/>
      <c r="Z28" s="61"/>
      <c r="AA28" s="58"/>
      <c r="AB28" s="58"/>
      <c r="AC28" s="58"/>
    </row>
    <row r="29" spans="1:29" x14ac:dyDescent="0.3">
      <c r="A29" s="8"/>
      <c r="B29" s="62"/>
      <c r="C29" s="62"/>
      <c r="D29" s="62"/>
      <c r="E29" s="62"/>
      <c r="F29" s="62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2"/>
      <c r="W29" s="62"/>
      <c r="X29" s="62"/>
      <c r="Y29" s="62"/>
      <c r="Z29" s="61"/>
      <c r="AA29" s="58"/>
      <c r="AB29" s="58"/>
      <c r="AC29" s="58"/>
    </row>
    <row r="30" spans="1:29" x14ac:dyDescent="0.3">
      <c r="A30" s="61"/>
      <c r="B30" s="62"/>
      <c r="C30" s="62"/>
      <c r="D30" s="62"/>
      <c r="E30" s="62"/>
      <c r="F30" s="62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2"/>
      <c r="W30" s="62"/>
      <c r="X30" s="62"/>
      <c r="Y30" s="62"/>
      <c r="Z30" s="61"/>
      <c r="AA30" s="58"/>
      <c r="AB30" s="58"/>
      <c r="AC30" s="58"/>
    </row>
    <row r="31" spans="1:29" x14ac:dyDescent="0.3">
      <c r="A31" s="61"/>
      <c r="B31" s="10"/>
      <c r="C31" s="10"/>
      <c r="D31" s="62"/>
      <c r="E31" s="62"/>
      <c r="F31" s="62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2"/>
      <c r="W31" s="62"/>
      <c r="X31" s="62"/>
      <c r="Y31" s="62"/>
      <c r="Z31" s="61"/>
      <c r="AA31" s="58"/>
      <c r="AB31" s="58"/>
      <c r="AC31" s="58"/>
    </row>
    <row r="32" spans="1:29" x14ac:dyDescent="0.3">
      <c r="A32" s="8"/>
      <c r="B32" s="62"/>
      <c r="C32" s="62"/>
      <c r="D32" s="62"/>
      <c r="E32" s="62"/>
      <c r="F32" s="62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2"/>
      <c r="W32" s="62"/>
      <c r="X32" s="62"/>
      <c r="Y32" s="62"/>
      <c r="Z32" s="61"/>
      <c r="AA32" s="58"/>
      <c r="AB32" s="58"/>
      <c r="AC32" s="58"/>
    </row>
    <row r="33" spans="1:29" x14ac:dyDescent="0.3">
      <c r="A33" s="61"/>
      <c r="B33" s="62"/>
      <c r="C33" s="62"/>
      <c r="D33" s="62"/>
      <c r="E33" s="62"/>
      <c r="F33" s="62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2"/>
      <c r="W33" s="62"/>
      <c r="X33" s="62"/>
      <c r="Y33" s="62"/>
      <c r="Z33" s="8"/>
      <c r="AA33" s="58"/>
      <c r="AB33" s="58"/>
      <c r="AC33" s="58"/>
    </row>
    <row r="34" spans="1:29" x14ac:dyDescent="0.3">
      <c r="A34" s="8"/>
      <c r="B34" s="62"/>
      <c r="C34" s="62"/>
      <c r="D34" s="62"/>
      <c r="E34" s="62"/>
      <c r="F34" s="62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2"/>
      <c r="W34" s="62"/>
      <c r="X34" s="62"/>
      <c r="Y34" s="62"/>
      <c r="Z34" s="61"/>
      <c r="AA34" s="58"/>
      <c r="AB34" s="58"/>
      <c r="AC34" s="58"/>
    </row>
    <row r="35" spans="1:29" x14ac:dyDescent="0.3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1"/>
      <c r="AA35" s="58"/>
      <c r="AB35" s="58"/>
      <c r="AC35" s="58"/>
    </row>
    <row r="36" spans="1:29" x14ac:dyDescent="0.3">
      <c r="A36" s="61"/>
      <c r="B36" s="10"/>
      <c r="C36" s="10"/>
      <c r="D36" s="10"/>
      <c r="E36" s="62"/>
      <c r="F36" s="62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2"/>
      <c r="W36" s="62"/>
      <c r="X36" s="62"/>
      <c r="Y36" s="62"/>
      <c r="Z36" s="61"/>
      <c r="AA36" s="58"/>
      <c r="AB36" s="58"/>
      <c r="AC36" s="58"/>
    </row>
    <row r="37" spans="1:29" x14ac:dyDescent="0.3">
      <c r="A37" s="61"/>
      <c r="B37" s="62"/>
      <c r="C37" s="62"/>
      <c r="D37" s="10"/>
      <c r="E37" s="62"/>
      <c r="F37" s="62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2"/>
      <c r="W37" s="62"/>
      <c r="X37" s="62"/>
      <c r="Y37" s="62"/>
      <c r="Z37" s="61"/>
      <c r="AA37" s="58"/>
      <c r="AB37" s="58"/>
      <c r="AC37" s="58"/>
    </row>
    <row r="38" spans="1:29" x14ac:dyDescent="0.3">
      <c r="A38" s="8"/>
      <c r="B38" s="10"/>
      <c r="C38" s="10"/>
      <c r="D38" s="10"/>
      <c r="E38" s="62"/>
      <c r="F38" s="62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2"/>
      <c r="W38" s="62"/>
      <c r="X38" s="62"/>
      <c r="Y38" s="62"/>
      <c r="Z38" s="61"/>
      <c r="AA38" s="58"/>
      <c r="AB38" s="58"/>
      <c r="AC38" s="58"/>
    </row>
    <row r="39" spans="1:29" x14ac:dyDescent="0.3">
      <c r="A39" s="61"/>
      <c r="B39" s="10"/>
      <c r="C39" s="10"/>
      <c r="D39" s="10"/>
      <c r="E39" s="62"/>
      <c r="F39" s="62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2"/>
      <c r="W39" s="62"/>
      <c r="X39" s="62"/>
      <c r="Y39" s="62"/>
      <c r="Z39" s="61"/>
      <c r="AA39" s="58"/>
      <c r="AB39" s="58"/>
      <c r="AC39" s="58"/>
    </row>
    <row r="40" spans="1:29" x14ac:dyDescent="0.3">
      <c r="A40" s="8"/>
      <c r="B40" s="62"/>
      <c r="C40" s="62"/>
      <c r="D40" s="62"/>
      <c r="E40" s="62"/>
      <c r="F40" s="62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2"/>
      <c r="W40" s="62"/>
      <c r="X40" s="62"/>
      <c r="Y40" s="62"/>
      <c r="Z40" s="61"/>
      <c r="AA40" s="58"/>
      <c r="AB40" s="58"/>
      <c r="AC40" s="58"/>
    </row>
    <row r="41" spans="1:29" x14ac:dyDescent="0.3">
      <c r="A41" s="8"/>
      <c r="B41" s="62"/>
      <c r="C41" s="62"/>
      <c r="D41" s="62"/>
      <c r="E41" s="62"/>
      <c r="F41" s="62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2"/>
      <c r="W41" s="62"/>
      <c r="X41" s="62"/>
      <c r="Y41" s="62"/>
      <c r="Z41" s="61"/>
      <c r="AA41" s="58"/>
      <c r="AB41" s="58"/>
      <c r="AC41" s="58"/>
    </row>
    <row r="42" spans="1:29" x14ac:dyDescent="0.3">
      <c r="A42" s="61"/>
      <c r="B42" s="62"/>
      <c r="C42" s="62"/>
      <c r="D42" s="10"/>
      <c r="E42" s="62"/>
      <c r="F42" s="62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2"/>
      <c r="W42" s="62"/>
      <c r="X42" s="62"/>
      <c r="Y42" s="62"/>
      <c r="Z42" s="61"/>
      <c r="AA42" s="58"/>
      <c r="AB42" s="58"/>
      <c r="AC42" s="58"/>
    </row>
    <row r="43" spans="1:29" x14ac:dyDescent="0.3">
      <c r="A43" s="130"/>
      <c r="B43" s="130"/>
      <c r="C43" s="58"/>
      <c r="D43" s="58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58"/>
      <c r="AA43" s="58"/>
      <c r="AB43" s="58"/>
      <c r="AC43" s="58"/>
    </row>
    <row r="44" spans="1:29" x14ac:dyDescent="0.3">
      <c r="A44" s="58"/>
      <c r="B44" s="65" t="s">
        <v>53</v>
      </c>
      <c r="C44" s="58"/>
      <c r="D44" s="58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58"/>
      <c r="AA44" s="58"/>
      <c r="AB44" s="58"/>
      <c r="AC44" s="58"/>
    </row>
  </sheetData>
  <mergeCells count="20">
    <mergeCell ref="H43:J43"/>
    <mergeCell ref="E1:Z1"/>
    <mergeCell ref="E2:Z2"/>
    <mergeCell ref="W44:Y44"/>
    <mergeCell ref="N43:P43"/>
    <mergeCell ref="Q43:S43"/>
    <mergeCell ref="T43:V43"/>
    <mergeCell ref="W43:Y43"/>
    <mergeCell ref="T44:V44"/>
    <mergeCell ref="E44:G44"/>
    <mergeCell ref="H44:J44"/>
    <mergeCell ref="K44:M44"/>
    <mergeCell ref="N44:P44"/>
    <mergeCell ref="Q44:S44"/>
    <mergeCell ref="K43:M43"/>
    <mergeCell ref="A2:B2"/>
    <mergeCell ref="A3:B3"/>
    <mergeCell ref="A5:B5"/>
    <mergeCell ref="A43:B43"/>
    <mergeCell ref="E43:G4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1D72E-084C-4606-9FC9-2CEFAEAD95FA}">
  <dimension ref="A1:P19"/>
  <sheetViews>
    <sheetView workbookViewId="0">
      <selection activeCell="K3" sqref="K3"/>
    </sheetView>
  </sheetViews>
  <sheetFormatPr defaultRowHeight="14.4" x14ac:dyDescent="0.3"/>
  <cols>
    <col min="2" max="2" width="14.88671875" bestFit="1" customWidth="1"/>
    <col min="3" max="3" width="19.77734375" bestFit="1" customWidth="1"/>
    <col min="4" max="4" width="20.21875" bestFit="1" customWidth="1"/>
    <col min="5" max="11" width="6.109375" customWidth="1"/>
  </cols>
  <sheetData>
    <row r="1" spans="1:16" x14ac:dyDescent="0.3">
      <c r="A1" s="15"/>
      <c r="B1" s="135" t="s">
        <v>128</v>
      </c>
      <c r="C1" s="135"/>
      <c r="D1" s="129" t="s">
        <v>130</v>
      </c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</row>
    <row r="2" spans="1:16" ht="15.6" x14ac:dyDescent="0.3">
      <c r="A2" s="15"/>
      <c r="B2" s="15" t="s">
        <v>127</v>
      </c>
      <c r="C2" s="77"/>
      <c r="D2" s="129" t="s">
        <v>122</v>
      </c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</row>
    <row r="3" spans="1:16" ht="79.8" x14ac:dyDescent="0.3">
      <c r="A3" s="78" t="s">
        <v>1</v>
      </c>
      <c r="B3" s="74" t="s">
        <v>2</v>
      </c>
      <c r="C3" s="74" t="s">
        <v>3</v>
      </c>
      <c r="D3" s="74" t="s">
        <v>4</v>
      </c>
      <c r="E3" s="79" t="s">
        <v>261</v>
      </c>
      <c r="F3" s="79" t="s">
        <v>262</v>
      </c>
      <c r="G3" s="79" t="s">
        <v>263</v>
      </c>
      <c r="H3" s="79" t="s">
        <v>266</v>
      </c>
      <c r="I3" s="79" t="s">
        <v>330</v>
      </c>
      <c r="J3" s="79" t="s">
        <v>355</v>
      </c>
      <c r="K3" s="79"/>
      <c r="L3" s="79"/>
      <c r="M3" s="79"/>
      <c r="N3" s="79"/>
      <c r="O3" s="79"/>
      <c r="P3" s="80" t="s">
        <v>123</v>
      </c>
    </row>
    <row r="4" spans="1:16" x14ac:dyDescent="0.3">
      <c r="A4" s="89">
        <v>1</v>
      </c>
      <c r="B4" s="81" t="s">
        <v>264</v>
      </c>
      <c r="C4" s="62" t="s">
        <v>265</v>
      </c>
      <c r="D4" s="62" t="s">
        <v>8</v>
      </c>
      <c r="E4" s="82">
        <v>3</v>
      </c>
      <c r="F4" s="82">
        <v>2</v>
      </c>
      <c r="G4" s="82">
        <v>3</v>
      </c>
      <c r="H4" s="82">
        <v>3</v>
      </c>
      <c r="I4" s="82">
        <v>2</v>
      </c>
      <c r="J4" s="82">
        <v>8</v>
      </c>
      <c r="K4" s="82"/>
      <c r="L4" s="82"/>
      <c r="M4" s="82"/>
      <c r="N4" s="82"/>
      <c r="O4" s="82"/>
      <c r="P4" s="66">
        <f t="shared" ref="P4:P11" si="0">SUM(E4:O4)</f>
        <v>21</v>
      </c>
    </row>
    <row r="5" spans="1:16" x14ac:dyDescent="0.3">
      <c r="A5" s="61">
        <v>2</v>
      </c>
      <c r="B5" s="62" t="s">
        <v>353</v>
      </c>
      <c r="C5" s="62" t="s">
        <v>354</v>
      </c>
      <c r="D5" s="62" t="s">
        <v>9</v>
      </c>
      <c r="E5" s="62">
        <v>8</v>
      </c>
      <c r="F5" s="88"/>
      <c r="G5" s="62"/>
      <c r="H5" s="88"/>
      <c r="I5" s="88">
        <v>8</v>
      </c>
      <c r="J5" s="62">
        <v>3</v>
      </c>
      <c r="K5" s="88"/>
      <c r="L5" s="88"/>
      <c r="M5" s="88"/>
      <c r="N5" s="76"/>
      <c r="O5" s="88"/>
      <c r="P5" s="66">
        <f t="shared" si="0"/>
        <v>19</v>
      </c>
    </row>
    <row r="6" spans="1:16" x14ac:dyDescent="0.3">
      <c r="A6" s="61">
        <v>3</v>
      </c>
      <c r="B6" s="62" t="s">
        <v>307</v>
      </c>
      <c r="C6" s="62" t="s">
        <v>308</v>
      </c>
      <c r="D6" s="62" t="s">
        <v>309</v>
      </c>
      <c r="E6" s="62">
        <v>3</v>
      </c>
      <c r="F6" s="62"/>
      <c r="G6" s="62">
        <v>3</v>
      </c>
      <c r="H6" s="62"/>
      <c r="I6" s="62"/>
      <c r="J6" s="62">
        <v>3</v>
      </c>
      <c r="K6" s="62"/>
      <c r="L6" s="62"/>
      <c r="M6" s="62"/>
      <c r="N6" s="62"/>
      <c r="O6" s="62"/>
      <c r="P6" s="66">
        <f t="shared" si="0"/>
        <v>9</v>
      </c>
    </row>
    <row r="7" spans="1:16" x14ac:dyDescent="0.3">
      <c r="A7" s="83">
        <v>4</v>
      </c>
      <c r="B7" s="62"/>
      <c r="C7" s="62"/>
      <c r="D7" s="90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6">
        <f t="shared" si="0"/>
        <v>0</v>
      </c>
    </row>
    <row r="8" spans="1:16" x14ac:dyDescent="0.3">
      <c r="A8" s="87">
        <v>5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6">
        <f t="shared" si="0"/>
        <v>0</v>
      </c>
    </row>
    <row r="9" spans="1:16" x14ac:dyDescent="0.3">
      <c r="A9" s="83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6">
        <f t="shared" si="0"/>
        <v>0</v>
      </c>
    </row>
    <row r="10" spans="1:16" x14ac:dyDescent="0.3">
      <c r="A10" s="84"/>
      <c r="B10" s="85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66">
        <f t="shared" si="0"/>
        <v>0</v>
      </c>
    </row>
    <row r="11" spans="1:16" x14ac:dyDescent="0.3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66">
        <f t="shared" si="0"/>
        <v>0</v>
      </c>
    </row>
    <row r="12" spans="1:16" x14ac:dyDescent="0.3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6"/>
    </row>
    <row r="13" spans="1:16" x14ac:dyDescent="0.3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6"/>
    </row>
    <row r="14" spans="1:16" x14ac:dyDescent="0.3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6"/>
    </row>
    <row r="15" spans="1:16" x14ac:dyDescent="0.3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6"/>
    </row>
    <row r="16" spans="1:16" x14ac:dyDescent="0.3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6"/>
    </row>
    <row r="17" spans="1:16" x14ac:dyDescent="0.3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6"/>
    </row>
    <row r="18" spans="1:16" x14ac:dyDescent="0.3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6"/>
    </row>
    <row r="19" spans="1:16" x14ac:dyDescent="0.3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6"/>
    </row>
  </sheetData>
  <sortState xmlns:xlrd2="http://schemas.microsoft.com/office/spreadsheetml/2017/richdata2" ref="B4:P11">
    <sortCondition descending="1" ref="P4:P11"/>
  </sortState>
  <mergeCells count="3">
    <mergeCell ref="B1:C1"/>
    <mergeCell ref="D1:P1"/>
    <mergeCell ref="D2:P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4571-8EB0-4A25-9D63-13F8DDC1F8FB}">
  <dimension ref="A1:Q18"/>
  <sheetViews>
    <sheetView tabSelected="1" workbookViewId="0">
      <selection activeCell="L8" sqref="L8"/>
    </sheetView>
  </sheetViews>
  <sheetFormatPr defaultRowHeight="14.4" x14ac:dyDescent="0.3"/>
  <cols>
    <col min="2" max="2" width="15.6640625" bestFit="1" customWidth="1"/>
    <col min="3" max="3" width="14.6640625" bestFit="1" customWidth="1"/>
    <col min="4" max="4" width="17.77734375" bestFit="1" customWidth="1"/>
    <col min="5" max="10" width="6.109375" customWidth="1"/>
  </cols>
  <sheetData>
    <row r="1" spans="1:17" x14ac:dyDescent="0.3">
      <c r="A1" s="15"/>
      <c r="B1" s="135" t="s">
        <v>128</v>
      </c>
      <c r="C1" s="135"/>
      <c r="D1" s="129" t="s">
        <v>130</v>
      </c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7" ht="15.6" x14ac:dyDescent="0.3">
      <c r="A2" s="15"/>
      <c r="B2" s="15" t="s">
        <v>129</v>
      </c>
      <c r="C2" s="77"/>
      <c r="D2" s="129" t="s">
        <v>122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</row>
    <row r="3" spans="1:17" ht="52.2" x14ac:dyDescent="0.3">
      <c r="A3" s="78" t="s">
        <v>1</v>
      </c>
      <c r="B3" s="74" t="s">
        <v>2</v>
      </c>
      <c r="C3" s="74" t="s">
        <v>3</v>
      </c>
      <c r="D3" s="74" t="s">
        <v>4</v>
      </c>
      <c r="E3" s="79" t="s">
        <v>393</v>
      </c>
      <c r="F3" s="79" t="s">
        <v>394</v>
      </c>
      <c r="G3" s="79" t="s">
        <v>395</v>
      </c>
      <c r="H3" s="79" t="s">
        <v>396</v>
      </c>
      <c r="I3" s="79" t="s">
        <v>397</v>
      </c>
      <c r="J3" s="79"/>
      <c r="K3" s="79"/>
      <c r="L3" s="79"/>
      <c r="M3" s="79"/>
      <c r="N3" s="79"/>
      <c r="O3" s="79"/>
      <c r="P3" s="79"/>
      <c r="Q3" s="80" t="s">
        <v>123</v>
      </c>
    </row>
    <row r="4" spans="1:17" x14ac:dyDescent="0.3">
      <c r="A4" s="89">
        <v>1</v>
      </c>
      <c r="B4" s="82" t="s">
        <v>389</v>
      </c>
      <c r="C4" s="82" t="s">
        <v>390</v>
      </c>
      <c r="D4" s="94" t="s">
        <v>64</v>
      </c>
      <c r="E4" s="82">
        <v>3</v>
      </c>
      <c r="F4" s="82">
        <v>3</v>
      </c>
      <c r="G4" s="82">
        <v>10</v>
      </c>
      <c r="H4" s="82">
        <v>8</v>
      </c>
      <c r="I4" s="82">
        <v>3</v>
      </c>
      <c r="J4" s="82"/>
      <c r="K4" s="82"/>
      <c r="L4" s="82"/>
      <c r="M4" s="82"/>
      <c r="N4" s="82"/>
      <c r="O4" s="82"/>
      <c r="P4" s="82"/>
      <c r="Q4" s="91">
        <f>SUM(E4:P4)</f>
        <v>27</v>
      </c>
    </row>
    <row r="5" spans="1:17" x14ac:dyDescent="0.3">
      <c r="A5" s="61">
        <v>2</v>
      </c>
      <c r="B5" s="82" t="s">
        <v>391</v>
      </c>
      <c r="C5" s="62" t="s">
        <v>392</v>
      </c>
      <c r="D5" s="62" t="s">
        <v>64</v>
      </c>
      <c r="E5" s="62"/>
      <c r="F5" s="62">
        <v>5</v>
      </c>
      <c r="G5" s="62"/>
      <c r="H5" s="62"/>
      <c r="I5" s="62"/>
      <c r="J5" s="62"/>
      <c r="K5" s="62"/>
      <c r="L5" s="62"/>
      <c r="M5" s="62"/>
      <c r="N5" s="62"/>
      <c r="O5" s="62"/>
      <c r="P5" s="62"/>
      <c r="Q5" s="91">
        <f>SUM(E5:P5)</f>
        <v>5</v>
      </c>
    </row>
    <row r="6" spans="1:17" x14ac:dyDescent="0.3">
      <c r="A6" s="61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6"/>
    </row>
    <row r="7" spans="1:17" x14ac:dyDescent="0.3">
      <c r="A7" s="83">
        <v>4</v>
      </c>
      <c r="B7" s="4"/>
      <c r="C7" s="4"/>
      <c r="D7" s="4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6"/>
    </row>
    <row r="8" spans="1:17" x14ac:dyDescent="0.3">
      <c r="A8" s="9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6"/>
    </row>
    <row r="9" spans="1:17" x14ac:dyDescent="0.3">
      <c r="A9" s="93"/>
      <c r="B9" s="67"/>
      <c r="C9" s="67"/>
      <c r="D9" s="81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9">
        <v>0</v>
      </c>
    </row>
    <row r="10" spans="1:17" x14ac:dyDescent="0.3">
      <c r="A10" s="9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6"/>
    </row>
    <row r="11" spans="1:17" x14ac:dyDescent="0.3">
      <c r="A11" s="9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6"/>
    </row>
    <row r="12" spans="1:17" x14ac:dyDescent="0.3">
      <c r="A12" s="9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6"/>
    </row>
    <row r="13" spans="1:17" x14ac:dyDescent="0.3">
      <c r="A13" s="9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6"/>
    </row>
    <row r="14" spans="1:17" x14ac:dyDescent="0.3">
      <c r="A14" s="9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6"/>
    </row>
    <row r="15" spans="1:17" x14ac:dyDescent="0.3">
      <c r="A15" s="9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6"/>
    </row>
    <row r="16" spans="1:17" x14ac:dyDescent="0.3">
      <c r="A16" s="9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6"/>
    </row>
    <row r="17" spans="1:17" x14ac:dyDescent="0.3">
      <c r="A17" s="9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6"/>
    </row>
    <row r="18" spans="1:17" x14ac:dyDescent="0.3">
      <c r="A18" s="9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6"/>
    </row>
  </sheetData>
  <mergeCells count="3">
    <mergeCell ref="B1:C1"/>
    <mergeCell ref="D1:Q1"/>
    <mergeCell ref="D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Hoppning Häst</vt:lpstr>
      <vt:lpstr>Hoppning Ponny</vt:lpstr>
      <vt:lpstr>Dressyr Häst</vt:lpstr>
      <vt:lpstr>Dressyr Ponny</vt:lpstr>
      <vt:lpstr>WE Senior</vt:lpstr>
      <vt:lpstr>WE Junior</vt:lpstr>
      <vt:lpstr>Sportkörning Senior</vt:lpstr>
      <vt:lpstr>Sportkörning Junior</vt:lpstr>
      <vt:lpstr>Fälttävlan Häst</vt:lpstr>
      <vt:lpstr>Fälttävlan Ponny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Ridsport Mittsvenska</dc:creator>
  <cp:lastModifiedBy>Ridsport Mittsvenska</cp:lastModifiedBy>
  <dcterms:created xsi:type="dcterms:W3CDTF">2026-06-25T11:10:06Z</dcterms:created>
  <dcterms:modified xsi:type="dcterms:W3CDTF">2026-10-28T18:35:56Z</dcterms:modified>
</cp:coreProperties>
</file>